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G:\DOCUMENTI RAGIONERIA\pubblicazioni trasparenza\pagamenti\2026\"/>
    </mc:Choice>
  </mc:AlternateContent>
  <xr:revisionPtr revIDLastSave="0" documentId="8_{FF477FCC-1E2F-40CF-A24F-B36AE34EA2CB}" xr6:coauthVersionLast="47" xr6:coauthVersionMax="47" xr10:uidLastSave="{00000000-0000-0000-0000-000000000000}"/>
  <bookViews>
    <workbookView xWindow="-15" yWindow="1440" windowWidth="26805" windowHeight="14115" firstSheet="3" activeTab="3" xr2:uid="{FEFAE2BF-60B4-4160-AA9C-2D9C432610D2}"/>
  </bookViews>
  <sheets>
    <sheet name="SiopeAllegatoB" sheetId="1" state="hidden" r:id="rId1"/>
    <sheet name="Fatture" sheetId="2" state="hidden" r:id="rId2"/>
    <sheet name="Mandati" sheetId="3" state="hidden" r:id="rId3"/>
    <sheet name="FattureTempi" sheetId="4" r:id="rId4"/>
    <sheet name="MandatiTempi" sheetId="5" r:id="rId5"/>
    <sheet name="IndicatoreRiduzioneDebitoCR" sheetId="6" state="hidden" r:id="rId6"/>
    <sheet name="Debiti" sheetId="7" state="hidden" r:id="rId7"/>
    <sheet name="ElencoFatture" sheetId="8" state="hidden" r:id="rId8"/>
  </sheets>
  <definedNames>
    <definedName name="_xlnm._FilterDatabase" localSheetId="3" hidden="1">FattureTempi!$A$6:$AI$6</definedName>
    <definedName name="_xlnm._FilterDatabase" localSheetId="4" hidden="1">MandatiTempi!$A$6:$O$6</definedName>
    <definedName name="_xlnm.Print_Area" localSheetId="6">Debiti!$A$1:$AC$69</definedName>
    <definedName name="_xlnm.Print_Area" localSheetId="7">ElencoFatture!$C$1:$P$72</definedName>
    <definedName name="_xlnm.Print_Area" localSheetId="3">FattureTempi!$A$1:$AI$477</definedName>
    <definedName name="_xlnm.Print_Area" localSheetId="5">IndicatoreRiduzioneDebitoCR!$A$1:$M$16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4" l="1"/>
  <c r="AF7" i="4"/>
  <c r="AG7" i="4"/>
  <c r="AH7" i="4" s="1"/>
  <c r="J8" i="4"/>
  <c r="AG8" i="4" s="1"/>
  <c r="AF8" i="4"/>
  <c r="J9" i="4"/>
  <c r="AG9" i="4" s="1"/>
  <c r="AF9" i="4"/>
  <c r="J10" i="4"/>
  <c r="AF10" i="4"/>
  <c r="AH10" i="4" s="1"/>
  <c r="AG10" i="4"/>
  <c r="J11" i="4"/>
  <c r="AF11" i="4"/>
  <c r="AG11" i="4"/>
  <c r="AH11" i="4" s="1"/>
  <c r="J12" i="4"/>
  <c r="AG12" i="4" s="1"/>
  <c r="AH12" i="4" s="1"/>
  <c r="AF12" i="4"/>
  <c r="J13" i="4"/>
  <c r="AG13" i="4" s="1"/>
  <c r="AH13" i="4" s="1"/>
  <c r="AF13" i="4"/>
  <c r="J14" i="4"/>
  <c r="AF14" i="4"/>
  <c r="AG14" i="4"/>
  <c r="AH14" i="4" s="1"/>
  <c r="J15" i="4"/>
  <c r="AG15" i="4" s="1"/>
  <c r="AH15" i="4" s="1"/>
  <c r="AF15" i="4"/>
  <c r="J16" i="4"/>
  <c r="AF16" i="4"/>
  <c r="AG16" i="4"/>
  <c r="AH16" i="4" s="1"/>
  <c r="J17" i="4"/>
  <c r="AG17" i="4" s="1"/>
  <c r="AH17" i="4" s="1"/>
  <c r="AF17" i="4"/>
  <c r="J18" i="4"/>
  <c r="AG18" i="4" s="1"/>
  <c r="AH18" i="4" s="1"/>
  <c r="AF18" i="4"/>
  <c r="J19" i="4"/>
  <c r="AG19" i="4" s="1"/>
  <c r="AH19" i="4" s="1"/>
  <c r="AF19" i="4"/>
  <c r="J20" i="4"/>
  <c r="AG20" i="4" s="1"/>
  <c r="AH20" i="4" s="1"/>
  <c r="AF20" i="4"/>
  <c r="J21" i="4"/>
  <c r="AF21" i="4"/>
  <c r="AG21" i="4"/>
  <c r="AH21" i="4" s="1"/>
  <c r="J22" i="4"/>
  <c r="AG22" i="4" s="1"/>
  <c r="AH22" i="4" s="1"/>
  <c r="AF22" i="4"/>
  <c r="J23" i="4"/>
  <c r="AG23" i="4" s="1"/>
  <c r="AH23" i="4" s="1"/>
  <c r="AF23" i="4"/>
  <c r="J24" i="4"/>
  <c r="AG24" i="4" s="1"/>
  <c r="AH24" i="4" s="1"/>
  <c r="AF24" i="4"/>
  <c r="J25" i="4"/>
  <c r="AG25" i="4" s="1"/>
  <c r="AH25" i="4" s="1"/>
  <c r="AF25" i="4"/>
  <c r="J26" i="4"/>
  <c r="AF26" i="4"/>
  <c r="AG26" i="4"/>
  <c r="AH26" i="4"/>
  <c r="J27" i="4"/>
  <c r="AF27" i="4"/>
  <c r="AG27" i="4"/>
  <c r="AH27" i="4" s="1"/>
  <c r="J28" i="4"/>
  <c r="AG28" i="4" s="1"/>
  <c r="AH28" i="4" s="1"/>
  <c r="AF28" i="4"/>
  <c r="J29" i="4"/>
  <c r="AG29" i="4" s="1"/>
  <c r="AH29" i="4" s="1"/>
  <c r="AF29" i="4"/>
  <c r="J30" i="4"/>
  <c r="AG30" i="4" s="1"/>
  <c r="AH30" i="4" s="1"/>
  <c r="AF30" i="4"/>
  <c r="J31" i="4"/>
  <c r="AF31" i="4"/>
  <c r="AG31" i="4"/>
  <c r="AH31" i="4" s="1"/>
  <c r="J32" i="4"/>
  <c r="AF32" i="4"/>
  <c r="AG32" i="4"/>
  <c r="AH32" i="4" s="1"/>
  <c r="J33" i="4"/>
  <c r="AG33" i="4" s="1"/>
  <c r="AH33" i="4" s="1"/>
  <c r="AF33" i="4"/>
  <c r="J34" i="4"/>
  <c r="AG34" i="4" s="1"/>
  <c r="AH34" i="4" s="1"/>
  <c r="AF34" i="4"/>
  <c r="J35" i="4"/>
  <c r="AG35" i="4" s="1"/>
  <c r="AH35" i="4" s="1"/>
  <c r="AF35" i="4"/>
  <c r="J36" i="4"/>
  <c r="AF36" i="4"/>
  <c r="AG36" i="4"/>
  <c r="AH36" i="4" s="1"/>
  <c r="J37" i="4"/>
  <c r="AF37" i="4"/>
  <c r="AG37" i="4"/>
  <c r="AH37" i="4" s="1"/>
  <c r="J38" i="4"/>
  <c r="AG38" i="4" s="1"/>
  <c r="AH38" i="4" s="1"/>
  <c r="AF38" i="4"/>
  <c r="J39" i="4"/>
  <c r="AF39" i="4"/>
  <c r="AG39" i="4"/>
  <c r="AH39" i="4" s="1"/>
  <c r="J40" i="4"/>
  <c r="AG40" i="4" s="1"/>
  <c r="AH40" i="4" s="1"/>
  <c r="AF40" i="4"/>
  <c r="J41" i="4"/>
  <c r="AF41" i="4"/>
  <c r="AG41" i="4"/>
  <c r="AH41" i="4" s="1"/>
  <c r="J42" i="4"/>
  <c r="AF42" i="4"/>
  <c r="AG42" i="4"/>
  <c r="AH42" i="4" s="1"/>
  <c r="J43" i="4"/>
  <c r="AF43" i="4"/>
  <c r="AG43" i="4"/>
  <c r="AH43" i="4" s="1"/>
  <c r="J44" i="4"/>
  <c r="AF44" i="4"/>
  <c r="AG44" i="4"/>
  <c r="AH44" i="4" s="1"/>
  <c r="J45" i="4"/>
  <c r="AG45" i="4" s="1"/>
  <c r="AH45" i="4" s="1"/>
  <c r="AF45" i="4"/>
  <c r="J46" i="4"/>
  <c r="AF46" i="4"/>
  <c r="AG46" i="4"/>
  <c r="AH46" i="4" s="1"/>
  <c r="J47" i="4"/>
  <c r="AF47" i="4"/>
  <c r="AG47" i="4"/>
  <c r="J48" i="4"/>
  <c r="AF48" i="4"/>
  <c r="AG48" i="4"/>
  <c r="AH48" i="4" s="1"/>
  <c r="J49" i="4"/>
  <c r="AF49" i="4"/>
  <c r="AG49" i="4"/>
  <c r="AH49" i="4" s="1"/>
  <c r="J50" i="4"/>
  <c r="AG50" i="4" s="1"/>
  <c r="AH50" i="4" s="1"/>
  <c r="AF50" i="4"/>
  <c r="J51" i="4"/>
  <c r="AG51" i="4" s="1"/>
  <c r="AH51" i="4" s="1"/>
  <c r="AF51" i="4"/>
  <c r="J52" i="4"/>
  <c r="AF52" i="4"/>
  <c r="AG52" i="4"/>
  <c r="J53" i="4"/>
  <c r="AF53" i="4"/>
  <c r="AG53" i="4"/>
  <c r="AH53" i="4" s="1"/>
  <c r="J54" i="4"/>
  <c r="AF54" i="4"/>
  <c r="AG54" i="4"/>
  <c r="AH54" i="4" s="1"/>
  <c r="J55" i="4"/>
  <c r="AG55" i="4" s="1"/>
  <c r="AH55" i="4" s="1"/>
  <c r="AF55" i="4"/>
  <c r="J56" i="4"/>
  <c r="AG56" i="4" s="1"/>
  <c r="AH56" i="4" s="1"/>
  <c r="AF56" i="4"/>
  <c r="J57" i="4"/>
  <c r="AF57" i="4"/>
  <c r="AG57" i="4"/>
  <c r="J58" i="4"/>
  <c r="AF58" i="4"/>
  <c r="AG58" i="4"/>
  <c r="AH58" i="4"/>
  <c r="J59" i="4"/>
  <c r="AF59" i="4"/>
  <c r="AG59" i="4"/>
  <c r="J60" i="4"/>
  <c r="AG60" i="4" s="1"/>
  <c r="AH60" i="4" s="1"/>
  <c r="AF60" i="4"/>
  <c r="J61" i="4"/>
  <c r="AG61" i="4" s="1"/>
  <c r="AH61" i="4" s="1"/>
  <c r="AF61" i="4"/>
  <c r="J62" i="4"/>
  <c r="AF62" i="4"/>
  <c r="AG62" i="4"/>
  <c r="AH62" i="4" s="1"/>
  <c r="J63" i="4"/>
  <c r="AF63" i="4"/>
  <c r="AG63" i="4"/>
  <c r="AH63" i="4" s="1"/>
  <c r="J64" i="4"/>
  <c r="AF64" i="4"/>
  <c r="AG64" i="4"/>
  <c r="J65" i="4"/>
  <c r="AG65" i="4" s="1"/>
  <c r="AH65" i="4" s="1"/>
  <c r="AF65" i="4"/>
  <c r="J66" i="4"/>
  <c r="AG66" i="4" s="1"/>
  <c r="AH66" i="4" s="1"/>
  <c r="AF66" i="4"/>
  <c r="J67" i="4"/>
  <c r="AG67" i="4" s="1"/>
  <c r="AH67" i="4" s="1"/>
  <c r="AF67" i="4"/>
  <c r="J68" i="4"/>
  <c r="AF68" i="4"/>
  <c r="AG68" i="4"/>
  <c r="AH68" i="4" s="1"/>
  <c r="J69" i="4"/>
  <c r="AF69" i="4"/>
  <c r="AG69" i="4"/>
  <c r="J70" i="4"/>
  <c r="AG70" i="4" s="1"/>
  <c r="AH70" i="4" s="1"/>
  <c r="AF70" i="4"/>
  <c r="J71" i="4"/>
  <c r="AG71" i="4" s="1"/>
  <c r="AH71" i="4" s="1"/>
  <c r="AF71" i="4"/>
  <c r="J72" i="4"/>
  <c r="AG72" i="4" s="1"/>
  <c r="AH72" i="4" s="1"/>
  <c r="AF72" i="4"/>
  <c r="J73" i="4"/>
  <c r="AF73" i="4"/>
  <c r="AG73" i="4"/>
  <c r="AH73" i="4" s="1"/>
  <c r="J74" i="4"/>
  <c r="AF74" i="4"/>
  <c r="AH74" i="4" s="1"/>
  <c r="AG74" i="4"/>
  <c r="J75" i="4"/>
  <c r="AF75" i="4"/>
  <c r="AG75" i="4"/>
  <c r="AH75" i="4" s="1"/>
  <c r="J76" i="4"/>
  <c r="AG76" i="4" s="1"/>
  <c r="AH76" i="4" s="1"/>
  <c r="AF76" i="4"/>
  <c r="J77" i="4"/>
  <c r="AG77" i="4" s="1"/>
  <c r="AH77" i="4" s="1"/>
  <c r="AF77" i="4"/>
  <c r="J78" i="4"/>
  <c r="AF78" i="4"/>
  <c r="AG78" i="4"/>
  <c r="AH78" i="4" s="1"/>
  <c r="J79" i="4"/>
  <c r="AG79" i="4" s="1"/>
  <c r="AH79" i="4" s="1"/>
  <c r="AF79" i="4"/>
  <c r="J80" i="4"/>
  <c r="AF80" i="4"/>
  <c r="AG80" i="4"/>
  <c r="AH80" i="4" s="1"/>
  <c r="J81" i="4"/>
  <c r="AG81" i="4" s="1"/>
  <c r="AH81" i="4" s="1"/>
  <c r="AF81" i="4"/>
  <c r="J82" i="4"/>
  <c r="AG82" i="4" s="1"/>
  <c r="AH82" i="4" s="1"/>
  <c r="AF82" i="4"/>
  <c r="J83" i="4"/>
  <c r="AG83" i="4" s="1"/>
  <c r="AH83" i="4" s="1"/>
  <c r="AF83" i="4"/>
  <c r="J84" i="4"/>
  <c r="AG84" i="4" s="1"/>
  <c r="AH84" i="4" s="1"/>
  <c r="AF84" i="4"/>
  <c r="J85" i="4"/>
  <c r="AF85" i="4"/>
  <c r="AG85" i="4"/>
  <c r="AH85" i="4" s="1"/>
  <c r="J86" i="4"/>
  <c r="AG86" i="4" s="1"/>
  <c r="AH86" i="4" s="1"/>
  <c r="AF86" i="4"/>
  <c r="J87" i="4"/>
  <c r="AG87" i="4" s="1"/>
  <c r="AH87" i="4" s="1"/>
  <c r="AF87" i="4"/>
  <c r="J88" i="4"/>
  <c r="AG88" i="4" s="1"/>
  <c r="AH88" i="4" s="1"/>
  <c r="AF88" i="4"/>
  <c r="J89" i="4"/>
  <c r="AG89" i="4" s="1"/>
  <c r="AH89" i="4" s="1"/>
  <c r="AF89" i="4"/>
  <c r="J90" i="4"/>
  <c r="AF90" i="4"/>
  <c r="AG90" i="4"/>
  <c r="AH90" i="4"/>
  <c r="J91" i="4"/>
  <c r="AF91" i="4"/>
  <c r="AG91" i="4"/>
  <c r="AH91" i="4" s="1"/>
  <c r="J92" i="4"/>
  <c r="AG92" i="4" s="1"/>
  <c r="AH92" i="4" s="1"/>
  <c r="AF92" i="4"/>
  <c r="J93" i="4"/>
  <c r="AG93" i="4" s="1"/>
  <c r="AH93" i="4" s="1"/>
  <c r="AF93" i="4"/>
  <c r="J94" i="4"/>
  <c r="AG94" i="4" s="1"/>
  <c r="AH94" i="4" s="1"/>
  <c r="AF94" i="4"/>
  <c r="J95" i="4"/>
  <c r="AF95" i="4"/>
  <c r="AG95" i="4"/>
  <c r="AH95" i="4" s="1"/>
  <c r="J96" i="4"/>
  <c r="AF96" i="4"/>
  <c r="AG96" i="4"/>
  <c r="AH96" i="4" s="1"/>
  <c r="J97" i="4"/>
  <c r="AG97" i="4" s="1"/>
  <c r="AH97" i="4" s="1"/>
  <c r="AF97" i="4"/>
  <c r="J98" i="4"/>
  <c r="AG98" i="4" s="1"/>
  <c r="AH98" i="4" s="1"/>
  <c r="AF98" i="4"/>
  <c r="J99" i="4"/>
  <c r="AG99" i="4" s="1"/>
  <c r="AH99" i="4" s="1"/>
  <c r="AF99" i="4"/>
  <c r="J100" i="4"/>
  <c r="AF100" i="4"/>
  <c r="AG100" i="4"/>
  <c r="AH100" i="4" s="1"/>
  <c r="J101" i="4"/>
  <c r="AF101" i="4"/>
  <c r="AG101" i="4"/>
  <c r="AH101" i="4" s="1"/>
  <c r="J102" i="4"/>
  <c r="AG102" i="4" s="1"/>
  <c r="AH102" i="4" s="1"/>
  <c r="AF102" i="4"/>
  <c r="J103" i="4"/>
  <c r="AF103" i="4"/>
  <c r="AG103" i="4"/>
  <c r="AH103" i="4" s="1"/>
  <c r="J104" i="4"/>
  <c r="AG104" i="4" s="1"/>
  <c r="AH104" i="4" s="1"/>
  <c r="AF104" i="4"/>
  <c r="J105" i="4"/>
  <c r="AF105" i="4"/>
  <c r="AG105" i="4"/>
  <c r="AH105" i="4" s="1"/>
  <c r="J106" i="4"/>
  <c r="AF106" i="4"/>
  <c r="AG106" i="4"/>
  <c r="AH106" i="4" s="1"/>
  <c r="J107" i="4"/>
  <c r="AF107" i="4"/>
  <c r="AG107" i="4"/>
  <c r="AH107" i="4" s="1"/>
  <c r="J108" i="4"/>
  <c r="AF108" i="4"/>
  <c r="AG108" i="4"/>
  <c r="AH108" i="4" s="1"/>
  <c r="J109" i="4"/>
  <c r="AG109" i="4" s="1"/>
  <c r="AH109" i="4" s="1"/>
  <c r="AF109" i="4"/>
  <c r="J110" i="4"/>
  <c r="AF110" i="4"/>
  <c r="AG110" i="4"/>
  <c r="AH110" i="4" s="1"/>
  <c r="J111" i="4"/>
  <c r="AF111" i="4"/>
  <c r="AG111" i="4"/>
  <c r="J112" i="4"/>
  <c r="AF112" i="4"/>
  <c r="AG112" i="4"/>
  <c r="AH112" i="4" s="1"/>
  <c r="J113" i="4"/>
  <c r="AF113" i="4"/>
  <c r="AG113" i="4"/>
  <c r="AH113" i="4" s="1"/>
  <c r="J114" i="4"/>
  <c r="AG114" i="4" s="1"/>
  <c r="AH114" i="4" s="1"/>
  <c r="AF114" i="4"/>
  <c r="J115" i="4"/>
  <c r="AG115" i="4" s="1"/>
  <c r="AH115" i="4" s="1"/>
  <c r="AF115" i="4"/>
  <c r="J116" i="4"/>
  <c r="AF116" i="4"/>
  <c r="AG116" i="4"/>
  <c r="J117" i="4"/>
  <c r="AF117" i="4"/>
  <c r="AG117" i="4"/>
  <c r="AH117" i="4" s="1"/>
  <c r="J118" i="4"/>
  <c r="AF118" i="4"/>
  <c r="AG118" i="4"/>
  <c r="AH118" i="4" s="1"/>
  <c r="J119" i="4"/>
  <c r="AG119" i="4" s="1"/>
  <c r="AH119" i="4" s="1"/>
  <c r="AF119" i="4"/>
  <c r="J120" i="4"/>
  <c r="AG120" i="4" s="1"/>
  <c r="AH120" i="4" s="1"/>
  <c r="AF120" i="4"/>
  <c r="J121" i="4"/>
  <c r="AF121" i="4"/>
  <c r="AG121" i="4"/>
  <c r="J122" i="4"/>
  <c r="AF122" i="4"/>
  <c r="AG122" i="4"/>
  <c r="AH122" i="4"/>
  <c r="J123" i="4"/>
  <c r="AF123" i="4"/>
  <c r="AG123" i="4"/>
  <c r="J124" i="4"/>
  <c r="AG124" i="4" s="1"/>
  <c r="AH124" i="4" s="1"/>
  <c r="AF124" i="4"/>
  <c r="J125" i="4"/>
  <c r="AG125" i="4" s="1"/>
  <c r="AH125" i="4" s="1"/>
  <c r="AF125" i="4"/>
  <c r="J126" i="4"/>
  <c r="AF126" i="4"/>
  <c r="AG126" i="4"/>
  <c r="AH126" i="4" s="1"/>
  <c r="J127" i="4"/>
  <c r="AF127" i="4"/>
  <c r="AG127" i="4"/>
  <c r="AH127" i="4" s="1"/>
  <c r="J128" i="4"/>
  <c r="AF128" i="4"/>
  <c r="AG128" i="4"/>
  <c r="J129" i="4"/>
  <c r="AG129" i="4" s="1"/>
  <c r="AH129" i="4" s="1"/>
  <c r="AF129" i="4"/>
  <c r="J130" i="4"/>
  <c r="AG130" i="4" s="1"/>
  <c r="AH130" i="4" s="1"/>
  <c r="AF130" i="4"/>
  <c r="J131" i="4"/>
  <c r="AG131" i="4" s="1"/>
  <c r="AH131" i="4" s="1"/>
  <c r="AF131" i="4"/>
  <c r="J132" i="4"/>
  <c r="AF132" i="4"/>
  <c r="AG132" i="4"/>
  <c r="AH132" i="4" s="1"/>
  <c r="J133" i="4"/>
  <c r="AF133" i="4"/>
  <c r="AG133" i="4"/>
  <c r="J134" i="4"/>
  <c r="AG134" i="4" s="1"/>
  <c r="AH134" i="4" s="1"/>
  <c r="AF134" i="4"/>
  <c r="J135" i="4"/>
  <c r="AG135" i="4" s="1"/>
  <c r="AH135" i="4" s="1"/>
  <c r="AF135" i="4"/>
  <c r="J136" i="4"/>
  <c r="AG136" i="4" s="1"/>
  <c r="AH136" i="4" s="1"/>
  <c r="AF136" i="4"/>
  <c r="J137" i="4"/>
  <c r="AF137" i="4"/>
  <c r="AG137" i="4"/>
  <c r="AH137" i="4" s="1"/>
  <c r="J138" i="4"/>
  <c r="AF138" i="4"/>
  <c r="AH138" i="4" s="1"/>
  <c r="AG138" i="4"/>
  <c r="J139" i="4"/>
  <c r="AF139" i="4"/>
  <c r="AG139" i="4"/>
  <c r="AH139" i="4" s="1"/>
  <c r="J140" i="4"/>
  <c r="AG140" i="4" s="1"/>
  <c r="AH140" i="4" s="1"/>
  <c r="AF140" i="4"/>
  <c r="J141" i="4"/>
  <c r="AG141" i="4" s="1"/>
  <c r="AH141" i="4" s="1"/>
  <c r="AF141" i="4"/>
  <c r="J142" i="4"/>
  <c r="AF142" i="4"/>
  <c r="AG142" i="4"/>
  <c r="AH142" i="4" s="1"/>
  <c r="J143" i="4"/>
  <c r="AG143" i="4" s="1"/>
  <c r="AH143" i="4" s="1"/>
  <c r="AF143" i="4"/>
  <c r="J144" i="4"/>
  <c r="AF144" i="4"/>
  <c r="AG144" i="4"/>
  <c r="AH144" i="4" s="1"/>
  <c r="J145" i="4"/>
  <c r="AG145" i="4" s="1"/>
  <c r="AH145" i="4" s="1"/>
  <c r="AF145" i="4"/>
  <c r="J146" i="4"/>
  <c r="AG146" i="4" s="1"/>
  <c r="AH146" i="4" s="1"/>
  <c r="AF146" i="4"/>
  <c r="J147" i="4"/>
  <c r="AG147" i="4" s="1"/>
  <c r="AH147" i="4" s="1"/>
  <c r="AF147" i="4"/>
  <c r="J148" i="4"/>
  <c r="AG148" i="4" s="1"/>
  <c r="AH148" i="4" s="1"/>
  <c r="AF148" i="4"/>
  <c r="J149" i="4"/>
  <c r="AF149" i="4"/>
  <c r="AG149" i="4"/>
  <c r="AH149" i="4" s="1"/>
  <c r="J150" i="4"/>
  <c r="AG150" i="4" s="1"/>
  <c r="AH150" i="4" s="1"/>
  <c r="AF150" i="4"/>
  <c r="J151" i="4"/>
  <c r="AG151" i="4" s="1"/>
  <c r="AH151" i="4" s="1"/>
  <c r="AF151" i="4"/>
  <c r="J152" i="4"/>
  <c r="AG152" i="4" s="1"/>
  <c r="AH152" i="4" s="1"/>
  <c r="AF152" i="4"/>
  <c r="J153" i="4"/>
  <c r="AG153" i="4" s="1"/>
  <c r="AH153" i="4" s="1"/>
  <c r="AF153" i="4"/>
  <c r="J154" i="4"/>
  <c r="AF154" i="4"/>
  <c r="AG154" i="4"/>
  <c r="AH154" i="4"/>
  <c r="J155" i="4"/>
  <c r="AF155" i="4"/>
  <c r="AG155" i="4"/>
  <c r="AH155" i="4" s="1"/>
  <c r="J156" i="4"/>
  <c r="AG156" i="4" s="1"/>
  <c r="AH156" i="4" s="1"/>
  <c r="AF156" i="4"/>
  <c r="J157" i="4"/>
  <c r="AG157" i="4" s="1"/>
  <c r="AH157" i="4" s="1"/>
  <c r="AF157" i="4"/>
  <c r="J158" i="4"/>
  <c r="AG158" i="4" s="1"/>
  <c r="AH158" i="4" s="1"/>
  <c r="AF158" i="4"/>
  <c r="J159" i="4"/>
  <c r="AF159" i="4"/>
  <c r="AG159" i="4"/>
  <c r="AH159" i="4" s="1"/>
  <c r="J160" i="4"/>
  <c r="AF160" i="4"/>
  <c r="AG160" i="4"/>
  <c r="AH160" i="4" s="1"/>
  <c r="J161" i="4"/>
  <c r="AG161" i="4" s="1"/>
  <c r="AH161" i="4" s="1"/>
  <c r="AF161" i="4"/>
  <c r="J162" i="4"/>
  <c r="AG162" i="4" s="1"/>
  <c r="AH162" i="4" s="1"/>
  <c r="AF162" i="4"/>
  <c r="J163" i="4"/>
  <c r="AG163" i="4" s="1"/>
  <c r="AH163" i="4" s="1"/>
  <c r="AF163" i="4"/>
  <c r="J164" i="4"/>
  <c r="AF164" i="4"/>
  <c r="AG164" i="4"/>
  <c r="AH164" i="4" s="1"/>
  <c r="J165" i="4"/>
  <c r="AF165" i="4"/>
  <c r="AG165" i="4"/>
  <c r="AH165" i="4" s="1"/>
  <c r="J166" i="4"/>
  <c r="AG166" i="4" s="1"/>
  <c r="AH166" i="4" s="1"/>
  <c r="AF166" i="4"/>
  <c r="J167" i="4"/>
  <c r="AF167" i="4"/>
  <c r="AG167" i="4"/>
  <c r="AH167" i="4" s="1"/>
  <c r="J168" i="4"/>
  <c r="AG168" i="4" s="1"/>
  <c r="AH168" i="4" s="1"/>
  <c r="AF168" i="4"/>
  <c r="J169" i="4"/>
  <c r="AG169" i="4" s="1"/>
  <c r="AH169" i="4" s="1"/>
  <c r="AF169" i="4"/>
  <c r="J170" i="4"/>
  <c r="AF170" i="4"/>
  <c r="AG170" i="4"/>
  <c r="AH170" i="4" s="1"/>
  <c r="J171" i="4"/>
  <c r="AF171" i="4"/>
  <c r="AG171" i="4"/>
  <c r="AH171" i="4" s="1"/>
  <c r="J172" i="4"/>
  <c r="AF172" i="4"/>
  <c r="AH172" i="4" s="1"/>
  <c r="AG172" i="4"/>
  <c r="J173" i="4"/>
  <c r="AF173" i="4"/>
  <c r="AG173" i="4"/>
  <c r="AH173" i="4" s="1"/>
  <c r="J174" i="4"/>
  <c r="AG174" i="4" s="1"/>
  <c r="AH174" i="4" s="1"/>
  <c r="AF174" i="4"/>
  <c r="J175" i="4"/>
  <c r="AG175" i="4" s="1"/>
  <c r="AH175" i="4" s="1"/>
  <c r="AF175" i="4"/>
  <c r="J176" i="4"/>
  <c r="AG176" i="4" s="1"/>
  <c r="AH176" i="4" s="1"/>
  <c r="AF176" i="4"/>
  <c r="J177" i="4"/>
  <c r="AG177" i="4" s="1"/>
  <c r="AH177" i="4" s="1"/>
  <c r="AF177" i="4"/>
  <c r="J178" i="4"/>
  <c r="AF178" i="4"/>
  <c r="AG178" i="4"/>
  <c r="AH178" i="4" s="1"/>
  <c r="J179" i="4"/>
  <c r="AF179" i="4"/>
  <c r="AG179" i="4"/>
  <c r="J180" i="4"/>
  <c r="AF180" i="4"/>
  <c r="AG180" i="4"/>
  <c r="AH180" i="4"/>
  <c r="J181" i="4"/>
  <c r="AF181" i="4"/>
  <c r="AG181" i="4"/>
  <c r="J182" i="4"/>
  <c r="AG182" i="4" s="1"/>
  <c r="AH182" i="4" s="1"/>
  <c r="AF182" i="4"/>
  <c r="J183" i="4"/>
  <c r="AG183" i="4" s="1"/>
  <c r="AH183" i="4" s="1"/>
  <c r="AF183" i="4"/>
  <c r="J184" i="4"/>
  <c r="AG184" i="4" s="1"/>
  <c r="AH184" i="4" s="1"/>
  <c r="AF184" i="4"/>
  <c r="J185" i="4"/>
  <c r="AG185" i="4" s="1"/>
  <c r="AH185" i="4" s="1"/>
  <c r="AF185" i="4"/>
  <c r="J186" i="4"/>
  <c r="AG186" i="4" s="1"/>
  <c r="AH186" i="4" s="1"/>
  <c r="AF186" i="4"/>
  <c r="J187" i="4"/>
  <c r="AF187" i="4"/>
  <c r="AG187" i="4"/>
  <c r="AH187" i="4" s="1"/>
  <c r="J188" i="4"/>
  <c r="AF188" i="4"/>
  <c r="AG188" i="4"/>
  <c r="AH188" i="4" s="1"/>
  <c r="J189" i="4"/>
  <c r="AF189" i="4"/>
  <c r="AG189" i="4"/>
  <c r="AH189" i="4" s="1"/>
  <c r="J190" i="4"/>
  <c r="AF190" i="4"/>
  <c r="AG190" i="4"/>
  <c r="AH190" i="4" s="1"/>
  <c r="J191" i="4"/>
  <c r="AG191" i="4" s="1"/>
  <c r="AH191" i="4" s="1"/>
  <c r="AF191" i="4"/>
  <c r="J192" i="4"/>
  <c r="AG192" i="4" s="1"/>
  <c r="AH192" i="4" s="1"/>
  <c r="AF192" i="4"/>
  <c r="J193" i="4"/>
  <c r="AG193" i="4" s="1"/>
  <c r="AH193" i="4" s="1"/>
  <c r="AF193" i="4"/>
  <c r="J194" i="4"/>
  <c r="AF194" i="4"/>
  <c r="AG194" i="4"/>
  <c r="AH194" i="4" s="1"/>
  <c r="J195" i="4"/>
  <c r="AG195" i="4" s="1"/>
  <c r="AH195" i="4" s="1"/>
  <c r="AF195" i="4"/>
  <c r="J196" i="4"/>
  <c r="AF196" i="4"/>
  <c r="AG196" i="4"/>
  <c r="AH196" i="4"/>
  <c r="J197" i="4"/>
  <c r="AF197" i="4"/>
  <c r="AG197" i="4"/>
  <c r="AH197" i="4" s="1"/>
  <c r="J198" i="4"/>
  <c r="AG198" i="4" s="1"/>
  <c r="AH198" i="4" s="1"/>
  <c r="AF198" i="4"/>
  <c r="J199" i="4"/>
  <c r="AF199" i="4"/>
  <c r="AG199" i="4"/>
  <c r="AH199" i="4" s="1"/>
  <c r="J200" i="4"/>
  <c r="AG200" i="4" s="1"/>
  <c r="AH200" i="4" s="1"/>
  <c r="AF200" i="4"/>
  <c r="J201" i="4"/>
  <c r="AG201" i="4" s="1"/>
  <c r="AH201" i="4" s="1"/>
  <c r="AF201" i="4"/>
  <c r="J202" i="4"/>
  <c r="AF202" i="4"/>
  <c r="AG202" i="4"/>
  <c r="AH202" i="4" s="1"/>
  <c r="J203" i="4"/>
  <c r="AF203" i="4"/>
  <c r="AG203" i="4"/>
  <c r="AH203" i="4" s="1"/>
  <c r="J204" i="4"/>
  <c r="AF204" i="4"/>
  <c r="AH204" i="4" s="1"/>
  <c r="AG204" i="4"/>
  <c r="J205" i="4"/>
  <c r="AF205" i="4"/>
  <c r="AG205" i="4"/>
  <c r="AH205" i="4" s="1"/>
  <c r="J206" i="4"/>
  <c r="AG206" i="4" s="1"/>
  <c r="AH206" i="4" s="1"/>
  <c r="AF206" i="4"/>
  <c r="J207" i="4"/>
  <c r="AG207" i="4" s="1"/>
  <c r="AH207" i="4" s="1"/>
  <c r="AF207" i="4"/>
  <c r="J208" i="4"/>
  <c r="AG208" i="4" s="1"/>
  <c r="AH208" i="4" s="1"/>
  <c r="AF208" i="4"/>
  <c r="J209" i="4"/>
  <c r="AG209" i="4" s="1"/>
  <c r="AH209" i="4" s="1"/>
  <c r="AF209" i="4"/>
  <c r="J210" i="4"/>
  <c r="AF210" i="4"/>
  <c r="AG210" i="4"/>
  <c r="AH210" i="4" s="1"/>
  <c r="J211" i="4"/>
  <c r="AF211" i="4"/>
  <c r="AG211" i="4"/>
  <c r="J212" i="4"/>
  <c r="AF212" i="4"/>
  <c r="AG212" i="4"/>
  <c r="AH212" i="4"/>
  <c r="J213" i="4"/>
  <c r="AF213" i="4"/>
  <c r="AG213" i="4"/>
  <c r="J214" i="4"/>
  <c r="AG214" i="4" s="1"/>
  <c r="AH214" i="4" s="1"/>
  <c r="AF214" i="4"/>
  <c r="J215" i="4"/>
  <c r="AG215" i="4" s="1"/>
  <c r="AH215" i="4" s="1"/>
  <c r="AF215" i="4"/>
  <c r="J216" i="4"/>
  <c r="AG216" i="4" s="1"/>
  <c r="AH216" i="4" s="1"/>
  <c r="AF216" i="4"/>
  <c r="J217" i="4"/>
  <c r="AG217" i="4" s="1"/>
  <c r="AH217" i="4" s="1"/>
  <c r="AF217" i="4"/>
  <c r="J218" i="4"/>
  <c r="AG218" i="4" s="1"/>
  <c r="AH218" i="4" s="1"/>
  <c r="AF218" i="4"/>
  <c r="J219" i="4"/>
  <c r="AF219" i="4"/>
  <c r="AG219" i="4"/>
  <c r="AH219" i="4" s="1"/>
  <c r="J220" i="4"/>
  <c r="AF220" i="4"/>
  <c r="AG220" i="4"/>
  <c r="AH220" i="4" s="1"/>
  <c r="J221" i="4"/>
  <c r="AF221" i="4"/>
  <c r="AG221" i="4"/>
  <c r="AH221" i="4" s="1"/>
  <c r="J222" i="4"/>
  <c r="AF222" i="4"/>
  <c r="AG222" i="4"/>
  <c r="AH222" i="4" s="1"/>
  <c r="J223" i="4"/>
  <c r="AG223" i="4" s="1"/>
  <c r="AH223" i="4" s="1"/>
  <c r="AF223" i="4"/>
  <c r="J224" i="4"/>
  <c r="AG224" i="4" s="1"/>
  <c r="AH224" i="4" s="1"/>
  <c r="AF224" i="4"/>
  <c r="J225" i="4"/>
  <c r="AG225" i="4" s="1"/>
  <c r="AH225" i="4" s="1"/>
  <c r="AF225" i="4"/>
  <c r="J226" i="4"/>
  <c r="AF226" i="4"/>
  <c r="AG226" i="4"/>
  <c r="AH226" i="4" s="1"/>
  <c r="J227" i="4"/>
  <c r="AG227" i="4" s="1"/>
  <c r="AH227" i="4" s="1"/>
  <c r="AF227" i="4"/>
  <c r="J228" i="4"/>
  <c r="AF228" i="4"/>
  <c r="AG228" i="4"/>
  <c r="AH228" i="4"/>
  <c r="J229" i="4"/>
  <c r="AF229" i="4"/>
  <c r="AG229" i="4"/>
  <c r="AH229" i="4" s="1"/>
  <c r="J230" i="4"/>
  <c r="AG230" i="4" s="1"/>
  <c r="AH230" i="4" s="1"/>
  <c r="AF230" i="4"/>
  <c r="J231" i="4"/>
  <c r="AF231" i="4"/>
  <c r="AG231" i="4"/>
  <c r="AH231" i="4" s="1"/>
  <c r="J232" i="4"/>
  <c r="AG232" i="4" s="1"/>
  <c r="AH232" i="4" s="1"/>
  <c r="AF232" i="4"/>
  <c r="J233" i="4"/>
  <c r="AG233" i="4" s="1"/>
  <c r="AH233" i="4" s="1"/>
  <c r="AF233" i="4"/>
  <c r="J234" i="4"/>
  <c r="AF234" i="4"/>
  <c r="AG234" i="4"/>
  <c r="AH234" i="4" s="1"/>
  <c r="J235" i="4"/>
  <c r="AF235" i="4"/>
  <c r="AG235" i="4"/>
  <c r="AH235" i="4" s="1"/>
  <c r="J236" i="4"/>
  <c r="AF236" i="4"/>
  <c r="AH236" i="4" s="1"/>
  <c r="AG236" i="4"/>
  <c r="J237" i="4"/>
  <c r="AF237" i="4"/>
  <c r="AG237" i="4"/>
  <c r="AH237" i="4" s="1"/>
  <c r="J238" i="4"/>
  <c r="AG238" i="4" s="1"/>
  <c r="AH238" i="4" s="1"/>
  <c r="AF238" i="4"/>
  <c r="J239" i="4"/>
  <c r="AG239" i="4" s="1"/>
  <c r="AH239" i="4" s="1"/>
  <c r="AF239" i="4"/>
  <c r="J240" i="4"/>
  <c r="AG240" i="4" s="1"/>
  <c r="AH240" i="4" s="1"/>
  <c r="AF240" i="4"/>
  <c r="J241" i="4"/>
  <c r="AG241" i="4" s="1"/>
  <c r="AH241" i="4" s="1"/>
  <c r="AF241" i="4"/>
  <c r="J242" i="4"/>
  <c r="AF242" i="4"/>
  <c r="AG242" i="4"/>
  <c r="AH242" i="4" s="1"/>
  <c r="J243" i="4"/>
  <c r="AF243" i="4"/>
  <c r="AG243" i="4"/>
  <c r="J244" i="4"/>
  <c r="AF244" i="4"/>
  <c r="AG244" i="4"/>
  <c r="AH244" i="4"/>
  <c r="J245" i="4"/>
  <c r="AF245" i="4"/>
  <c r="AG245" i="4"/>
  <c r="J246" i="4"/>
  <c r="AG246" i="4" s="1"/>
  <c r="AH246" i="4" s="1"/>
  <c r="AF246" i="4"/>
  <c r="J247" i="4"/>
  <c r="AG247" i="4" s="1"/>
  <c r="AH247" i="4" s="1"/>
  <c r="AF247" i="4"/>
  <c r="J248" i="4"/>
  <c r="AG248" i="4" s="1"/>
  <c r="AH248" i="4" s="1"/>
  <c r="AF248" i="4"/>
  <c r="J249" i="4"/>
  <c r="AG249" i="4" s="1"/>
  <c r="AH249" i="4" s="1"/>
  <c r="AF249" i="4"/>
  <c r="J250" i="4"/>
  <c r="AG250" i="4" s="1"/>
  <c r="AH250" i="4" s="1"/>
  <c r="AF250" i="4"/>
  <c r="J251" i="4"/>
  <c r="AF251" i="4"/>
  <c r="AG251" i="4"/>
  <c r="AH251" i="4" s="1"/>
  <c r="J252" i="4"/>
  <c r="AF252" i="4"/>
  <c r="AG252" i="4"/>
  <c r="AH252" i="4" s="1"/>
  <c r="J253" i="4"/>
  <c r="AF253" i="4"/>
  <c r="AG253" i="4"/>
  <c r="AH253" i="4" s="1"/>
  <c r="J254" i="4"/>
  <c r="AF254" i="4"/>
  <c r="AG254" i="4"/>
  <c r="AH254" i="4" s="1"/>
  <c r="J255" i="4"/>
  <c r="AG255" i="4" s="1"/>
  <c r="AH255" i="4" s="1"/>
  <c r="AF255" i="4"/>
  <c r="J256" i="4"/>
  <c r="AG256" i="4" s="1"/>
  <c r="AH256" i="4" s="1"/>
  <c r="AF256" i="4"/>
  <c r="J257" i="4"/>
  <c r="AG257" i="4" s="1"/>
  <c r="AH257" i="4" s="1"/>
  <c r="AF257" i="4"/>
  <c r="J258" i="4"/>
  <c r="AF258" i="4"/>
  <c r="AG258" i="4"/>
  <c r="AH258" i="4" s="1"/>
  <c r="J259" i="4"/>
  <c r="AG259" i="4" s="1"/>
  <c r="AH259" i="4" s="1"/>
  <c r="AF259" i="4"/>
  <c r="J260" i="4"/>
  <c r="AF260" i="4"/>
  <c r="AG260" i="4"/>
  <c r="AH260" i="4"/>
  <c r="J261" i="4"/>
  <c r="AF261" i="4"/>
  <c r="AG261" i="4"/>
  <c r="AH261" i="4" s="1"/>
  <c r="J262" i="4"/>
  <c r="AG262" i="4" s="1"/>
  <c r="AH262" i="4" s="1"/>
  <c r="AF262" i="4"/>
  <c r="J263" i="4"/>
  <c r="AF263" i="4"/>
  <c r="AG263" i="4"/>
  <c r="AH263" i="4" s="1"/>
  <c r="J264" i="4"/>
  <c r="AG264" i="4" s="1"/>
  <c r="AH264" i="4" s="1"/>
  <c r="AF264" i="4"/>
  <c r="J265" i="4"/>
  <c r="AG265" i="4" s="1"/>
  <c r="AH265" i="4" s="1"/>
  <c r="AF265" i="4"/>
  <c r="J266" i="4"/>
  <c r="AF266" i="4"/>
  <c r="AG266" i="4"/>
  <c r="AH266" i="4" s="1"/>
  <c r="J267" i="4"/>
  <c r="AF267" i="4"/>
  <c r="AG267" i="4"/>
  <c r="AH267" i="4" s="1"/>
  <c r="J268" i="4"/>
  <c r="AF268" i="4"/>
  <c r="AH268" i="4" s="1"/>
  <c r="AG268" i="4"/>
  <c r="J269" i="4"/>
  <c r="AF269" i="4"/>
  <c r="AG269" i="4"/>
  <c r="AH269" i="4" s="1"/>
  <c r="J270" i="4"/>
  <c r="AG270" i="4" s="1"/>
  <c r="AH270" i="4" s="1"/>
  <c r="AF270" i="4"/>
  <c r="J271" i="4"/>
  <c r="AG271" i="4" s="1"/>
  <c r="AH271" i="4" s="1"/>
  <c r="AF271" i="4"/>
  <c r="J272" i="4"/>
  <c r="AG272" i="4" s="1"/>
  <c r="AH272" i="4" s="1"/>
  <c r="AF272" i="4"/>
  <c r="J273" i="4"/>
  <c r="AG273" i="4" s="1"/>
  <c r="AH273" i="4" s="1"/>
  <c r="AF273" i="4"/>
  <c r="J274" i="4"/>
  <c r="AF274" i="4"/>
  <c r="AG274" i="4"/>
  <c r="AH274" i="4" s="1"/>
  <c r="J275" i="4"/>
  <c r="AF275" i="4"/>
  <c r="AG275" i="4"/>
  <c r="J276" i="4"/>
  <c r="AF276" i="4"/>
  <c r="AG276" i="4"/>
  <c r="AH276" i="4"/>
  <c r="J277" i="4"/>
  <c r="AF277" i="4"/>
  <c r="AG277" i="4"/>
  <c r="J278" i="4"/>
  <c r="AG278" i="4" s="1"/>
  <c r="AH278" i="4" s="1"/>
  <c r="AF278" i="4"/>
  <c r="J279" i="4"/>
  <c r="AG279" i="4" s="1"/>
  <c r="AH279" i="4" s="1"/>
  <c r="AF279" i="4"/>
  <c r="J280" i="4"/>
  <c r="AG280" i="4" s="1"/>
  <c r="AH280" i="4" s="1"/>
  <c r="AF280" i="4"/>
  <c r="J281" i="4"/>
  <c r="AG281" i="4" s="1"/>
  <c r="AH281" i="4" s="1"/>
  <c r="AF281" i="4"/>
  <c r="J282" i="4"/>
  <c r="AG282" i="4" s="1"/>
  <c r="AH282" i="4" s="1"/>
  <c r="AF282" i="4"/>
  <c r="J283" i="4"/>
  <c r="AF283" i="4"/>
  <c r="AG283" i="4"/>
  <c r="AH283" i="4" s="1"/>
  <c r="J284" i="4"/>
  <c r="AF284" i="4"/>
  <c r="AG284" i="4"/>
  <c r="AH284" i="4" s="1"/>
  <c r="J285" i="4"/>
  <c r="AF285" i="4"/>
  <c r="AG285" i="4"/>
  <c r="AH285" i="4" s="1"/>
  <c r="J286" i="4"/>
  <c r="AF286" i="4"/>
  <c r="AG286" i="4"/>
  <c r="AH286" i="4" s="1"/>
  <c r="J287" i="4"/>
  <c r="AG287" i="4" s="1"/>
  <c r="AH287" i="4" s="1"/>
  <c r="AF287" i="4"/>
  <c r="J288" i="4"/>
  <c r="AG288" i="4" s="1"/>
  <c r="AH288" i="4" s="1"/>
  <c r="AF288" i="4"/>
  <c r="J289" i="4"/>
  <c r="AG289" i="4" s="1"/>
  <c r="AH289" i="4" s="1"/>
  <c r="AF289" i="4"/>
  <c r="J290" i="4"/>
  <c r="AF290" i="4"/>
  <c r="AG290" i="4"/>
  <c r="AH290" i="4" s="1"/>
  <c r="J291" i="4"/>
  <c r="AG291" i="4" s="1"/>
  <c r="AH291" i="4" s="1"/>
  <c r="AF291" i="4"/>
  <c r="J292" i="4"/>
  <c r="AF292" i="4"/>
  <c r="AG292" i="4"/>
  <c r="AH292" i="4"/>
  <c r="J293" i="4"/>
  <c r="AF293" i="4"/>
  <c r="AG293" i="4"/>
  <c r="AH293" i="4" s="1"/>
  <c r="J294" i="4"/>
  <c r="AG294" i="4" s="1"/>
  <c r="AH294" i="4" s="1"/>
  <c r="AF294" i="4"/>
  <c r="J295" i="4"/>
  <c r="AF295" i="4"/>
  <c r="AG295" i="4"/>
  <c r="AH295" i="4" s="1"/>
  <c r="J296" i="4"/>
  <c r="AG296" i="4" s="1"/>
  <c r="AH296" i="4" s="1"/>
  <c r="AF296" i="4"/>
  <c r="J297" i="4"/>
  <c r="AG297" i="4" s="1"/>
  <c r="AH297" i="4" s="1"/>
  <c r="AF297" i="4"/>
  <c r="J298" i="4"/>
  <c r="AF298" i="4"/>
  <c r="AG298" i="4"/>
  <c r="AH298" i="4" s="1"/>
  <c r="J299" i="4"/>
  <c r="AF299" i="4"/>
  <c r="AG299" i="4"/>
  <c r="AH299" i="4" s="1"/>
  <c r="J300" i="4"/>
  <c r="AF300" i="4"/>
  <c r="AH300" i="4" s="1"/>
  <c r="AG300" i="4"/>
  <c r="J301" i="4"/>
  <c r="AF301" i="4"/>
  <c r="AG301" i="4"/>
  <c r="AH301" i="4" s="1"/>
  <c r="J302" i="4"/>
  <c r="AG302" i="4" s="1"/>
  <c r="AH302" i="4" s="1"/>
  <c r="AF302" i="4"/>
  <c r="J303" i="4"/>
  <c r="AG303" i="4" s="1"/>
  <c r="AH303" i="4" s="1"/>
  <c r="AF303" i="4"/>
  <c r="J304" i="4"/>
  <c r="AG304" i="4" s="1"/>
  <c r="AH304" i="4" s="1"/>
  <c r="AF304" i="4"/>
  <c r="J305" i="4"/>
  <c r="AG305" i="4" s="1"/>
  <c r="AH305" i="4" s="1"/>
  <c r="AF305" i="4"/>
  <c r="J306" i="4"/>
  <c r="AF306" i="4"/>
  <c r="AG306" i="4"/>
  <c r="AH306" i="4" s="1"/>
  <c r="J307" i="4"/>
  <c r="AF307" i="4"/>
  <c r="AG307" i="4"/>
  <c r="J308" i="4"/>
  <c r="AF308" i="4"/>
  <c r="AG308" i="4"/>
  <c r="AH308" i="4"/>
  <c r="J309" i="4"/>
  <c r="AF309" i="4"/>
  <c r="AG309" i="4"/>
  <c r="J310" i="4"/>
  <c r="AG310" i="4" s="1"/>
  <c r="AH310" i="4" s="1"/>
  <c r="AF310" i="4"/>
  <c r="J311" i="4"/>
  <c r="AG311" i="4" s="1"/>
  <c r="AH311" i="4" s="1"/>
  <c r="AF311" i="4"/>
  <c r="J312" i="4"/>
  <c r="AG312" i="4" s="1"/>
  <c r="AH312" i="4" s="1"/>
  <c r="AF312" i="4"/>
  <c r="J313" i="4"/>
  <c r="AG313" i="4" s="1"/>
  <c r="AH313" i="4" s="1"/>
  <c r="AF313" i="4"/>
  <c r="J314" i="4"/>
  <c r="AG314" i="4" s="1"/>
  <c r="AH314" i="4" s="1"/>
  <c r="AF314" i="4"/>
  <c r="J315" i="4"/>
  <c r="AF315" i="4"/>
  <c r="AG315" i="4"/>
  <c r="AH315" i="4" s="1"/>
  <c r="J316" i="4"/>
  <c r="AF316" i="4"/>
  <c r="AG316" i="4"/>
  <c r="AH316" i="4" s="1"/>
  <c r="J317" i="4"/>
  <c r="AF317" i="4"/>
  <c r="AG317" i="4"/>
  <c r="AH317" i="4" s="1"/>
  <c r="J318" i="4"/>
  <c r="AF318" i="4"/>
  <c r="AG318" i="4"/>
  <c r="AH318" i="4" s="1"/>
  <c r="J319" i="4"/>
  <c r="AG319" i="4" s="1"/>
  <c r="AH319" i="4" s="1"/>
  <c r="AF319" i="4"/>
  <c r="J320" i="4"/>
  <c r="AG320" i="4" s="1"/>
  <c r="AH320" i="4" s="1"/>
  <c r="AF320" i="4"/>
  <c r="J321" i="4"/>
  <c r="AG321" i="4" s="1"/>
  <c r="AH321" i="4" s="1"/>
  <c r="AF321" i="4"/>
  <c r="J322" i="4"/>
  <c r="AF322" i="4"/>
  <c r="AG322" i="4"/>
  <c r="AH322" i="4" s="1"/>
  <c r="J323" i="4"/>
  <c r="AG323" i="4" s="1"/>
  <c r="AH323" i="4" s="1"/>
  <c r="AF323" i="4"/>
  <c r="J324" i="4"/>
  <c r="AF324" i="4"/>
  <c r="AG324" i="4"/>
  <c r="AH324" i="4"/>
  <c r="J325" i="4"/>
  <c r="AF325" i="4"/>
  <c r="AG325" i="4"/>
  <c r="AH325" i="4" s="1"/>
  <c r="J326" i="4"/>
  <c r="AG326" i="4" s="1"/>
  <c r="AH326" i="4" s="1"/>
  <c r="AF326" i="4"/>
  <c r="J327" i="4"/>
  <c r="AF327" i="4"/>
  <c r="AG327" i="4"/>
  <c r="AH327" i="4" s="1"/>
  <c r="J328" i="4"/>
  <c r="AG328" i="4" s="1"/>
  <c r="AH328" i="4" s="1"/>
  <c r="AF328" i="4"/>
  <c r="J329" i="4"/>
  <c r="AG329" i="4" s="1"/>
  <c r="AH329" i="4" s="1"/>
  <c r="AF329" i="4"/>
  <c r="J330" i="4"/>
  <c r="AF330" i="4"/>
  <c r="AG330" i="4"/>
  <c r="AH330" i="4" s="1"/>
  <c r="J331" i="4"/>
  <c r="AF331" i="4"/>
  <c r="AG331" i="4"/>
  <c r="AH331" i="4" s="1"/>
  <c r="J332" i="4"/>
  <c r="AF332" i="4"/>
  <c r="AH332" i="4" s="1"/>
  <c r="AG332" i="4"/>
  <c r="J333" i="4"/>
  <c r="AF333" i="4"/>
  <c r="AG333" i="4"/>
  <c r="AH333" i="4" s="1"/>
  <c r="J334" i="4"/>
  <c r="AG334" i="4" s="1"/>
  <c r="AH334" i="4" s="1"/>
  <c r="AF334" i="4"/>
  <c r="J335" i="4"/>
  <c r="AG335" i="4" s="1"/>
  <c r="AH335" i="4" s="1"/>
  <c r="AF335" i="4"/>
  <c r="J336" i="4"/>
  <c r="AF336" i="4"/>
  <c r="AG336" i="4"/>
  <c r="AH336" i="4" s="1"/>
  <c r="J337" i="4"/>
  <c r="AG337" i="4" s="1"/>
  <c r="AH337" i="4" s="1"/>
  <c r="AF337" i="4"/>
  <c r="J338" i="4"/>
  <c r="AG338" i="4" s="1"/>
  <c r="AH338" i="4" s="1"/>
  <c r="AF338" i="4"/>
  <c r="J339" i="4"/>
  <c r="AG339" i="4" s="1"/>
  <c r="AH339" i="4" s="1"/>
  <c r="AF339" i="4"/>
  <c r="J340" i="4"/>
  <c r="AG340" i="4" s="1"/>
  <c r="AH340" i="4" s="1"/>
  <c r="AF340" i="4"/>
  <c r="J341" i="4"/>
  <c r="AG341" i="4" s="1"/>
  <c r="AH341" i="4" s="1"/>
  <c r="AF341" i="4"/>
  <c r="J342" i="4"/>
  <c r="AF342" i="4"/>
  <c r="AG342" i="4"/>
  <c r="AH342" i="4" s="1"/>
  <c r="J343" i="4"/>
  <c r="AF343" i="4"/>
  <c r="AG343" i="4"/>
  <c r="AH343" i="4" s="1"/>
  <c r="J344" i="4"/>
  <c r="AF344" i="4"/>
  <c r="AG344" i="4"/>
  <c r="AH344" i="4" s="1"/>
  <c r="J345" i="4"/>
  <c r="AG345" i="4" s="1"/>
  <c r="AH345" i="4" s="1"/>
  <c r="AF345" i="4"/>
  <c r="J346" i="4"/>
  <c r="AF346" i="4"/>
  <c r="AG346" i="4"/>
  <c r="AH346" i="4"/>
  <c r="J347" i="4"/>
  <c r="AF347" i="4"/>
  <c r="AG347" i="4"/>
  <c r="AH347" i="4" s="1"/>
  <c r="J348" i="4"/>
  <c r="AF348" i="4"/>
  <c r="AG348" i="4"/>
  <c r="AH348" i="4"/>
  <c r="J349" i="4"/>
  <c r="AF349" i="4"/>
  <c r="AH349" i="4" s="1"/>
  <c r="AG349" i="4"/>
  <c r="J350" i="4"/>
  <c r="AF350" i="4"/>
  <c r="AG350" i="4"/>
  <c r="AH350" i="4"/>
  <c r="J351" i="4"/>
  <c r="AF351" i="4"/>
  <c r="AG351" i="4"/>
  <c r="AH351" i="4" s="1"/>
  <c r="J352" i="4"/>
  <c r="AF352" i="4"/>
  <c r="AG352" i="4"/>
  <c r="AH352" i="4"/>
  <c r="J353" i="4"/>
  <c r="AF353" i="4"/>
  <c r="AH353" i="4" s="1"/>
  <c r="AG353" i="4"/>
  <c r="J354" i="4"/>
  <c r="AF354" i="4"/>
  <c r="AG354" i="4"/>
  <c r="AH354" i="4"/>
  <c r="J355" i="4"/>
  <c r="AF355" i="4"/>
  <c r="AG355" i="4"/>
  <c r="AH355" i="4" s="1"/>
  <c r="J356" i="4"/>
  <c r="AF356" i="4"/>
  <c r="AG356" i="4"/>
  <c r="AH356" i="4"/>
  <c r="J357" i="4"/>
  <c r="AF357" i="4"/>
  <c r="AH357" i="4" s="1"/>
  <c r="AG357" i="4"/>
  <c r="J358" i="4"/>
  <c r="AF358" i="4"/>
  <c r="AG358" i="4"/>
  <c r="AH358" i="4"/>
  <c r="J359" i="4"/>
  <c r="AF359" i="4"/>
  <c r="AG359" i="4"/>
  <c r="AH359" i="4" s="1"/>
  <c r="J360" i="4"/>
  <c r="AF360" i="4"/>
  <c r="AG360" i="4"/>
  <c r="AH360" i="4"/>
  <c r="J361" i="4"/>
  <c r="AF361" i="4"/>
  <c r="AH361" i="4" s="1"/>
  <c r="AG361" i="4"/>
  <c r="J362" i="4"/>
  <c r="AF362" i="4"/>
  <c r="AG362" i="4"/>
  <c r="AH362" i="4"/>
  <c r="J363" i="4"/>
  <c r="AF363" i="4"/>
  <c r="AG363" i="4"/>
  <c r="AH363" i="4" s="1"/>
  <c r="J364" i="4"/>
  <c r="AF364" i="4"/>
  <c r="AG364" i="4"/>
  <c r="AH364" i="4"/>
  <c r="J365" i="4"/>
  <c r="AF365" i="4"/>
  <c r="AH365" i="4" s="1"/>
  <c r="AG365" i="4"/>
  <c r="J366" i="4"/>
  <c r="AF366" i="4"/>
  <c r="AG366" i="4"/>
  <c r="AH366" i="4"/>
  <c r="J367" i="4"/>
  <c r="AF367" i="4"/>
  <c r="AG367" i="4"/>
  <c r="AH367" i="4" s="1"/>
  <c r="J368" i="4"/>
  <c r="AF368" i="4"/>
  <c r="AG368" i="4"/>
  <c r="AH368" i="4"/>
  <c r="J369" i="4"/>
  <c r="AF369" i="4"/>
  <c r="AH369" i="4" s="1"/>
  <c r="AG369" i="4"/>
  <c r="J370" i="4"/>
  <c r="AF370" i="4"/>
  <c r="AG370" i="4"/>
  <c r="AH370" i="4"/>
  <c r="J371" i="4"/>
  <c r="AF371" i="4"/>
  <c r="AG371" i="4"/>
  <c r="AH371" i="4" s="1"/>
  <c r="J372" i="4"/>
  <c r="AF372" i="4"/>
  <c r="AG372" i="4"/>
  <c r="AH372" i="4"/>
  <c r="J373" i="4"/>
  <c r="AF373" i="4"/>
  <c r="AH373" i="4" s="1"/>
  <c r="AG373" i="4"/>
  <c r="J374" i="4"/>
  <c r="AF374" i="4"/>
  <c r="AG374" i="4"/>
  <c r="AH374" i="4"/>
  <c r="J375" i="4"/>
  <c r="AF375" i="4"/>
  <c r="AG375" i="4"/>
  <c r="AH375" i="4" s="1"/>
  <c r="J376" i="4"/>
  <c r="AF376" i="4"/>
  <c r="AG376" i="4"/>
  <c r="AH376" i="4"/>
  <c r="J377" i="4"/>
  <c r="AF377" i="4"/>
  <c r="AH377" i="4" s="1"/>
  <c r="AG377" i="4"/>
  <c r="J378" i="4"/>
  <c r="AF378" i="4"/>
  <c r="AG378" i="4"/>
  <c r="AH378" i="4"/>
  <c r="J379" i="4"/>
  <c r="AF379" i="4"/>
  <c r="AG379" i="4"/>
  <c r="AH379" i="4" s="1"/>
  <c r="J380" i="4"/>
  <c r="AF380" i="4"/>
  <c r="AG380" i="4"/>
  <c r="AH380" i="4"/>
  <c r="J381" i="4"/>
  <c r="AF381" i="4"/>
  <c r="AH381" i="4" s="1"/>
  <c r="AG381" i="4"/>
  <c r="J382" i="4"/>
  <c r="AF382" i="4"/>
  <c r="AG382" i="4"/>
  <c r="AH382" i="4"/>
  <c r="J383" i="4"/>
  <c r="AF383" i="4"/>
  <c r="AG383" i="4"/>
  <c r="AH383" i="4" s="1"/>
  <c r="J384" i="4"/>
  <c r="AF384" i="4"/>
  <c r="AG384" i="4"/>
  <c r="AH384" i="4"/>
  <c r="J385" i="4"/>
  <c r="AF385" i="4"/>
  <c r="AH385" i="4" s="1"/>
  <c r="AG385" i="4"/>
  <c r="J386" i="4"/>
  <c r="AF386" i="4"/>
  <c r="AG386" i="4"/>
  <c r="AH386" i="4"/>
  <c r="J387" i="4"/>
  <c r="AF387" i="4"/>
  <c r="AG387" i="4"/>
  <c r="AH387" i="4" s="1"/>
  <c r="J388" i="4"/>
  <c r="AF388" i="4"/>
  <c r="AG388" i="4"/>
  <c r="AH388" i="4"/>
  <c r="J389" i="4"/>
  <c r="AF389" i="4"/>
  <c r="AH389" i="4" s="1"/>
  <c r="AG389" i="4"/>
  <c r="J390" i="4"/>
  <c r="AF390" i="4"/>
  <c r="AG390" i="4"/>
  <c r="AH390" i="4"/>
  <c r="J391" i="4"/>
  <c r="AF391" i="4"/>
  <c r="AG391" i="4"/>
  <c r="AH391" i="4" s="1"/>
  <c r="J392" i="4"/>
  <c r="AF392" i="4"/>
  <c r="AG392" i="4"/>
  <c r="AH392" i="4"/>
  <c r="J393" i="4"/>
  <c r="AF393" i="4"/>
  <c r="AH393" i="4" s="1"/>
  <c r="AG393" i="4"/>
  <c r="J394" i="4"/>
  <c r="AF394" i="4"/>
  <c r="AG394" i="4"/>
  <c r="AH394" i="4"/>
  <c r="J395" i="4"/>
  <c r="AF395" i="4"/>
  <c r="AG395" i="4"/>
  <c r="AH395" i="4" s="1"/>
  <c r="J396" i="4"/>
  <c r="AF396" i="4"/>
  <c r="AG396" i="4"/>
  <c r="AH396" i="4"/>
  <c r="J397" i="4"/>
  <c r="AF397" i="4"/>
  <c r="AH397" i="4" s="1"/>
  <c r="AG397" i="4"/>
  <c r="J398" i="4"/>
  <c r="AF398" i="4"/>
  <c r="AG398" i="4"/>
  <c r="AH398" i="4"/>
  <c r="J399" i="4"/>
  <c r="AF399" i="4"/>
  <c r="AG399" i="4"/>
  <c r="AH399" i="4" s="1"/>
  <c r="J400" i="4"/>
  <c r="AF400" i="4"/>
  <c r="AG400" i="4"/>
  <c r="AH400" i="4"/>
  <c r="J401" i="4"/>
  <c r="AF401" i="4"/>
  <c r="AH401" i="4" s="1"/>
  <c r="AG401" i="4"/>
  <c r="J402" i="4"/>
  <c r="AF402" i="4"/>
  <c r="AG402" i="4"/>
  <c r="AH402" i="4"/>
  <c r="J403" i="4"/>
  <c r="AF403" i="4"/>
  <c r="AG403" i="4"/>
  <c r="AH403" i="4" s="1"/>
  <c r="J404" i="4"/>
  <c r="AF404" i="4"/>
  <c r="AG404" i="4"/>
  <c r="AH404" i="4"/>
  <c r="J405" i="4"/>
  <c r="AF405" i="4"/>
  <c r="AH405" i="4" s="1"/>
  <c r="AG405" i="4"/>
  <c r="J406" i="4"/>
  <c r="AF406" i="4"/>
  <c r="AG406" i="4"/>
  <c r="AH406" i="4"/>
  <c r="J407" i="4"/>
  <c r="AF407" i="4"/>
  <c r="AG407" i="4"/>
  <c r="AH407" i="4" s="1"/>
  <c r="J408" i="4"/>
  <c r="AF408" i="4"/>
  <c r="AG408" i="4"/>
  <c r="AH408" i="4"/>
  <c r="J409" i="4"/>
  <c r="AF409" i="4"/>
  <c r="AH409" i="4" s="1"/>
  <c r="AG409" i="4"/>
  <c r="J410" i="4"/>
  <c r="AF410" i="4"/>
  <c r="AG410" i="4"/>
  <c r="AH410" i="4"/>
  <c r="J411" i="4"/>
  <c r="AF411" i="4"/>
  <c r="AG411" i="4"/>
  <c r="AH411" i="4" s="1"/>
  <c r="J412" i="4"/>
  <c r="AF412" i="4"/>
  <c r="AG412" i="4"/>
  <c r="AH412" i="4"/>
  <c r="J413" i="4"/>
  <c r="AF413" i="4"/>
  <c r="AH413" i="4" s="1"/>
  <c r="AG413" i="4"/>
  <c r="J414" i="4"/>
  <c r="AF414" i="4"/>
  <c r="AG414" i="4"/>
  <c r="AH414" i="4"/>
  <c r="J415" i="4"/>
  <c r="AF415" i="4"/>
  <c r="AG415" i="4"/>
  <c r="AH415" i="4" s="1"/>
  <c r="M7" i="5"/>
  <c r="O7" i="5"/>
  <c r="P7" i="5"/>
  <c r="M8" i="5"/>
  <c r="O8" i="5"/>
  <c r="P8" i="5"/>
  <c r="M9" i="5"/>
  <c r="O9" i="5"/>
  <c r="P9" i="5"/>
  <c r="M10" i="5"/>
  <c r="O10" i="5"/>
  <c r="P10" i="5"/>
  <c r="M11" i="5"/>
  <c r="O11" i="5"/>
  <c r="P11" i="5"/>
  <c r="M12" i="5"/>
  <c r="O12" i="5"/>
  <c r="P12" i="5"/>
  <c r="M13" i="5"/>
  <c r="O13" i="5"/>
  <c r="P13" i="5"/>
  <c r="M14" i="5"/>
  <c r="O14" i="5"/>
  <c r="P14" i="5"/>
  <c r="M15" i="5"/>
  <c r="O15" i="5"/>
  <c r="P15" i="5"/>
  <c r="M16" i="5"/>
  <c r="O16" i="5"/>
  <c r="P16" i="5"/>
  <c r="M17" i="5"/>
  <c r="O17" i="5"/>
  <c r="P17" i="5"/>
  <c r="M18" i="5"/>
  <c r="O18" i="5"/>
  <c r="P18" i="5"/>
  <c r="M19" i="5"/>
  <c r="O19" i="5"/>
  <c r="P19" i="5"/>
  <c r="M20" i="5"/>
  <c r="O20" i="5"/>
  <c r="P20" i="5"/>
  <c r="M21" i="5"/>
  <c r="O21" i="5"/>
  <c r="P21" i="5"/>
  <c r="M22" i="5"/>
  <c r="O22" i="5"/>
  <c r="P22" i="5"/>
  <c r="M23" i="5"/>
  <c r="O23" i="5"/>
  <c r="P23" i="5"/>
  <c r="M24" i="5"/>
  <c r="O24" i="5"/>
  <c r="P24" i="5"/>
  <c r="M25" i="5"/>
  <c r="O25" i="5"/>
  <c r="P25" i="5"/>
  <c r="M26" i="5"/>
  <c r="O26" i="5"/>
  <c r="P26" i="5"/>
  <c r="M27" i="5"/>
  <c r="O27" i="5"/>
  <c r="P27" i="5"/>
  <c r="M28" i="5"/>
  <c r="O28" i="5"/>
  <c r="P28" i="5"/>
  <c r="M29" i="5"/>
  <c r="O29" i="5"/>
  <c r="P29" i="5"/>
  <c r="M30" i="5"/>
  <c r="O30" i="5"/>
  <c r="P30" i="5"/>
  <c r="M31" i="5"/>
  <c r="O31" i="5"/>
  <c r="P31" i="5"/>
  <c r="M32" i="5"/>
  <c r="O32" i="5"/>
  <c r="P32" i="5"/>
  <c r="M33" i="5"/>
  <c r="O33" i="5"/>
  <c r="P33" i="5"/>
  <c r="M34" i="5"/>
  <c r="O34" i="5"/>
  <c r="P34" i="5"/>
  <c r="M35" i="5"/>
  <c r="O35" i="5"/>
  <c r="P35" i="5"/>
  <c r="M36" i="5"/>
  <c r="O36" i="5"/>
  <c r="P36" i="5"/>
  <c r="M37" i="5"/>
  <c r="O37" i="5"/>
  <c r="P37" i="5"/>
  <c r="M38" i="5"/>
  <c r="O38" i="5"/>
  <c r="P38" i="5"/>
  <c r="M39" i="5"/>
  <c r="O39" i="5"/>
  <c r="P39" i="5"/>
  <c r="M40" i="5"/>
  <c r="O40" i="5"/>
  <c r="P40" i="5"/>
  <c r="M41" i="5"/>
  <c r="O41" i="5"/>
  <c r="P41" i="5"/>
  <c r="M42" i="5"/>
  <c r="O42" i="5"/>
  <c r="P42" i="5"/>
  <c r="M43" i="5"/>
  <c r="O43" i="5"/>
  <c r="P43" i="5"/>
  <c r="M44" i="5"/>
  <c r="O44" i="5"/>
  <c r="P44" i="5"/>
  <c r="M45" i="5"/>
  <c r="O45" i="5"/>
  <c r="P45" i="5"/>
  <c r="M46" i="5"/>
  <c r="O46" i="5"/>
  <c r="P46" i="5"/>
  <c r="M47" i="5"/>
  <c r="O47" i="5"/>
  <c r="P47" i="5"/>
  <c r="M48" i="5"/>
  <c r="O48" i="5"/>
  <c r="P48" i="5"/>
  <c r="M49" i="5"/>
  <c r="O49" i="5"/>
  <c r="P49" i="5"/>
  <c r="M50" i="5"/>
  <c r="O50" i="5"/>
  <c r="P50" i="5"/>
  <c r="M51" i="5"/>
  <c r="O51" i="5"/>
  <c r="P51" i="5"/>
  <c r="M52" i="5"/>
  <c r="O52" i="5"/>
  <c r="P52" i="5"/>
  <c r="M53" i="5"/>
  <c r="O53" i="5"/>
  <c r="P53" i="5"/>
  <c r="M54" i="5"/>
  <c r="O54" i="5"/>
  <c r="P54" i="5"/>
  <c r="M55" i="5"/>
  <c r="O55" i="5"/>
  <c r="P55" i="5"/>
  <c r="M56" i="5"/>
  <c r="O56" i="5"/>
  <c r="P56" i="5"/>
  <c r="M57" i="5"/>
  <c r="O57" i="5"/>
  <c r="P57" i="5"/>
  <c r="M58" i="5"/>
  <c r="O58" i="5"/>
  <c r="P58" i="5"/>
  <c r="M59" i="5"/>
  <c r="O59" i="5"/>
  <c r="P59" i="5"/>
  <c r="M60" i="5"/>
  <c r="O60" i="5"/>
  <c r="P60" i="5"/>
  <c r="M61" i="5"/>
  <c r="O61" i="5"/>
  <c r="P61" i="5"/>
  <c r="M62" i="5"/>
  <c r="O62" i="5"/>
  <c r="P62" i="5"/>
  <c r="M63" i="5"/>
  <c r="O63" i="5"/>
  <c r="P63" i="5"/>
  <c r="M64" i="5"/>
  <c r="O64" i="5"/>
  <c r="P64" i="5"/>
  <c r="M65" i="5"/>
  <c r="O65" i="5"/>
  <c r="P65" i="5"/>
  <c r="M66" i="5"/>
  <c r="O66" i="5"/>
  <c r="P66" i="5"/>
  <c r="M67" i="5"/>
  <c r="O67" i="5"/>
  <c r="P67" i="5"/>
  <c r="M68" i="5"/>
  <c r="O68" i="5"/>
  <c r="P68" i="5"/>
  <c r="M69" i="5"/>
  <c r="O69" i="5"/>
  <c r="P69" i="5"/>
  <c r="M70" i="5"/>
  <c r="O70" i="5"/>
  <c r="P70" i="5"/>
  <c r="M71" i="5"/>
  <c r="O71" i="5"/>
  <c r="P71" i="5"/>
  <c r="M72" i="5"/>
  <c r="O72" i="5"/>
  <c r="P72" i="5"/>
  <c r="M73" i="5"/>
  <c r="O73" i="5"/>
  <c r="P73" i="5"/>
  <c r="M74" i="5"/>
  <c r="O74" i="5"/>
  <c r="P74" i="5"/>
  <c r="M75" i="5"/>
  <c r="O75" i="5"/>
  <c r="P75" i="5"/>
  <c r="M76" i="5"/>
  <c r="O76" i="5"/>
  <c r="P76" i="5"/>
  <c r="M77" i="5"/>
  <c r="O77" i="5"/>
  <c r="P77" i="5"/>
  <c r="M78" i="5"/>
  <c r="O78" i="5"/>
  <c r="P78" i="5"/>
  <c r="M79" i="5"/>
  <c r="O79" i="5"/>
  <c r="P79" i="5"/>
  <c r="M80" i="5"/>
  <c r="O80" i="5"/>
  <c r="P80" i="5"/>
  <c r="M81" i="5"/>
  <c r="O81" i="5"/>
  <c r="P81" i="5"/>
  <c r="M82" i="5"/>
  <c r="O82" i="5"/>
  <c r="P82" i="5"/>
  <c r="M83" i="5"/>
  <c r="O83" i="5"/>
  <c r="P83" i="5"/>
  <c r="M84" i="5"/>
  <c r="O84" i="5"/>
  <c r="P84" i="5"/>
  <c r="M85" i="5"/>
  <c r="O85" i="5"/>
  <c r="P85" i="5"/>
  <c r="M86" i="5"/>
  <c r="O86" i="5"/>
  <c r="P86" i="5"/>
  <c r="M87" i="5"/>
  <c r="O87" i="5"/>
  <c r="P87" i="5"/>
  <c r="M88" i="5"/>
  <c r="O88" i="5"/>
  <c r="P88" i="5"/>
  <c r="M89" i="5"/>
  <c r="O89" i="5"/>
  <c r="P89" i="5"/>
  <c r="M90" i="5"/>
  <c r="O90" i="5"/>
  <c r="P90" i="5"/>
  <c r="M91" i="5"/>
  <c r="O91" i="5"/>
  <c r="P91" i="5"/>
  <c r="M92" i="5"/>
  <c r="O92" i="5"/>
  <c r="P92" i="5"/>
  <c r="M93" i="5"/>
  <c r="O93" i="5"/>
  <c r="P93" i="5"/>
  <c r="M94" i="5"/>
  <c r="O94" i="5"/>
  <c r="P94" i="5"/>
  <c r="M95" i="5"/>
  <c r="O95" i="5"/>
  <c r="P95" i="5"/>
  <c r="M96" i="5"/>
  <c r="O96" i="5"/>
  <c r="P96" i="5"/>
  <c r="M97" i="5"/>
  <c r="O97" i="5"/>
  <c r="P97" i="5"/>
  <c r="M98" i="5"/>
  <c r="O98" i="5"/>
  <c r="P98" i="5"/>
  <c r="M99" i="5"/>
  <c r="O99" i="5"/>
  <c r="P99" i="5"/>
  <c r="M100" i="5"/>
  <c r="O100" i="5"/>
  <c r="P100" i="5"/>
  <c r="M101" i="5"/>
  <c r="O101" i="5"/>
  <c r="P101" i="5"/>
  <c r="M102" i="5"/>
  <c r="O102" i="5"/>
  <c r="P102" i="5"/>
  <c r="M103" i="5"/>
  <c r="O103" i="5"/>
  <c r="P103" i="5"/>
  <c r="M104" i="5"/>
  <c r="O104" i="5"/>
  <c r="P104" i="5"/>
  <c r="M105" i="5"/>
  <c r="O105" i="5"/>
  <c r="P105" i="5"/>
  <c r="M106" i="5"/>
  <c r="O106" i="5"/>
  <c r="P106" i="5"/>
  <c r="M107" i="5"/>
  <c r="O107" i="5"/>
  <c r="P107" i="5"/>
  <c r="M108" i="5"/>
  <c r="O108" i="5"/>
  <c r="P108" i="5"/>
  <c r="M109" i="5"/>
  <c r="O109" i="5"/>
  <c r="P109" i="5"/>
  <c r="M110" i="5"/>
  <c r="O110" i="5"/>
  <c r="P110" i="5"/>
  <c r="M111" i="5"/>
  <c r="O111" i="5"/>
  <c r="P111" i="5"/>
  <c r="M112" i="5"/>
  <c r="O112" i="5"/>
  <c r="P112" i="5"/>
  <c r="M113" i="5"/>
  <c r="O113" i="5"/>
  <c r="P113" i="5"/>
  <c r="M114" i="5"/>
  <c r="O114" i="5"/>
  <c r="P114" i="5"/>
  <c r="M115" i="5"/>
  <c r="O115" i="5"/>
  <c r="P115" i="5"/>
  <c r="M116" i="5"/>
  <c r="O116" i="5"/>
  <c r="P116" i="5"/>
  <c r="M117" i="5"/>
  <c r="O117" i="5"/>
  <c r="P117" i="5"/>
  <c r="M118" i="5"/>
  <c r="O118" i="5"/>
  <c r="P118" i="5"/>
  <c r="M119" i="5"/>
  <c r="O119" i="5"/>
  <c r="P119" i="5"/>
  <c r="M120" i="5"/>
  <c r="O120" i="5"/>
  <c r="P120" i="5"/>
  <c r="M121" i="5"/>
  <c r="O121" i="5"/>
  <c r="P121" i="5"/>
  <c r="M122" i="5"/>
  <c r="O122" i="5"/>
  <c r="P122" i="5"/>
  <c r="M123" i="5"/>
  <c r="O123" i="5"/>
  <c r="P123" i="5"/>
  <c r="M124" i="5"/>
  <c r="O124" i="5"/>
  <c r="P124" i="5"/>
  <c r="M125" i="5"/>
  <c r="O125" i="5"/>
  <c r="P125" i="5"/>
  <c r="M126" i="5"/>
  <c r="O126" i="5"/>
  <c r="P126" i="5"/>
  <c r="M127" i="5"/>
  <c r="O127" i="5"/>
  <c r="P127" i="5"/>
  <c r="M128" i="5"/>
  <c r="O128" i="5"/>
  <c r="P128" i="5"/>
  <c r="M129" i="5"/>
  <c r="O129" i="5"/>
  <c r="P129" i="5"/>
  <c r="M130" i="5"/>
  <c r="O130" i="5"/>
  <c r="P130" i="5"/>
  <c r="M131" i="5"/>
  <c r="O131" i="5"/>
  <c r="P131" i="5"/>
  <c r="M132" i="5"/>
  <c r="O132" i="5"/>
  <c r="P132" i="5"/>
  <c r="M133" i="5"/>
  <c r="O133" i="5"/>
  <c r="P133" i="5"/>
  <c r="M134" i="5"/>
  <c r="O134" i="5"/>
  <c r="P134" i="5"/>
  <c r="M135" i="5"/>
  <c r="O135" i="5"/>
  <c r="P135" i="5"/>
  <c r="M136" i="5"/>
  <c r="O136" i="5"/>
  <c r="P136" i="5"/>
  <c r="M137" i="5"/>
  <c r="O137" i="5"/>
  <c r="P137" i="5"/>
  <c r="M138" i="5"/>
  <c r="O138" i="5"/>
  <c r="P138" i="5"/>
  <c r="M139" i="5"/>
  <c r="O139" i="5"/>
  <c r="P139" i="5"/>
  <c r="M140" i="5"/>
  <c r="O140" i="5"/>
  <c r="P140" i="5"/>
  <c r="M141" i="5"/>
  <c r="O141" i="5"/>
  <c r="P141" i="5"/>
  <c r="M142" i="5"/>
  <c r="O142" i="5"/>
  <c r="P142" i="5"/>
  <c r="M143" i="5"/>
  <c r="O143" i="5"/>
  <c r="P143" i="5"/>
  <c r="M144" i="5"/>
  <c r="O144" i="5"/>
  <c r="P144" i="5"/>
  <c r="M145" i="5"/>
  <c r="O145" i="5"/>
  <c r="P145" i="5"/>
  <c r="M146" i="5"/>
  <c r="O146" i="5"/>
  <c r="P146" i="5"/>
  <c r="M147" i="5"/>
  <c r="O147" i="5"/>
  <c r="P147" i="5"/>
  <c r="M148" i="5"/>
  <c r="O148" i="5"/>
  <c r="P148" i="5"/>
  <c r="M149" i="5"/>
  <c r="O149" i="5"/>
  <c r="P149" i="5"/>
  <c r="M150" i="5"/>
  <c r="O150" i="5"/>
  <c r="P150" i="5"/>
  <c r="M151" i="5"/>
  <c r="O151" i="5"/>
  <c r="P151" i="5"/>
  <c r="M152" i="5"/>
  <c r="O152" i="5"/>
  <c r="P152" i="5"/>
  <c r="M153" i="5"/>
  <c r="O153" i="5"/>
  <c r="P153" i="5"/>
  <c r="M154" i="5"/>
  <c r="O154" i="5"/>
  <c r="P154" i="5"/>
  <c r="M155" i="5"/>
  <c r="O155" i="5"/>
  <c r="P155" i="5"/>
  <c r="M156" i="5"/>
  <c r="O156" i="5"/>
  <c r="P156" i="5"/>
  <c r="M157" i="5"/>
  <c r="O157" i="5"/>
  <c r="P157" i="5"/>
  <c r="M158" i="5"/>
  <c r="O158" i="5"/>
  <c r="P158" i="5"/>
  <c r="M159" i="5"/>
  <c r="O159" i="5"/>
  <c r="P159" i="5"/>
  <c r="M160" i="5"/>
  <c r="O160" i="5"/>
  <c r="P160" i="5"/>
  <c r="N162" i="5"/>
  <c r="O163" i="5" s="1"/>
  <c r="O162" i="5"/>
  <c r="C7" i="6"/>
  <c r="C9" i="6"/>
  <c r="G9" i="6"/>
  <c r="C10" i="6"/>
  <c r="C11" i="6"/>
  <c r="G11" i="6"/>
  <c r="C13" i="6"/>
  <c r="G13" i="6" s="1"/>
  <c r="L13" i="6" s="1"/>
  <c r="E5" i="6" s="1"/>
  <c r="G15" i="6"/>
  <c r="L15" i="6" s="1"/>
  <c r="H8" i="8"/>
  <c r="AH8" i="4" l="1"/>
  <c r="AG417" i="4"/>
  <c r="AH309" i="4"/>
  <c r="AH277" i="4"/>
  <c r="AH245" i="4"/>
  <c r="AH213" i="4"/>
  <c r="AH181" i="4"/>
  <c r="AH133" i="4"/>
  <c r="AH128" i="4"/>
  <c r="AH123" i="4"/>
  <c r="AH69" i="4"/>
  <c r="AH64" i="4"/>
  <c r="AH59" i="4"/>
  <c r="AH9" i="4"/>
  <c r="AH307" i="4"/>
  <c r="AH275" i="4"/>
  <c r="AH243" i="4"/>
  <c r="AH211" i="4"/>
  <c r="AH179" i="4"/>
  <c r="AH121" i="4"/>
  <c r="AH116" i="4"/>
  <c r="AH111" i="4"/>
  <c r="AH57" i="4"/>
  <c r="AH52" i="4"/>
  <c r="AH47" i="4"/>
  <c r="N165" i="5" l="1"/>
  <c r="N168" i="5" s="1"/>
  <c r="AH417" i="4"/>
  <c r="O165" i="5" s="1"/>
  <c r="O168" i="5" s="1"/>
  <c r="O169" i="5" s="1"/>
  <c r="AH418" i="4" l="1"/>
  <c r="O166" i="5" s="1"/>
</calcChain>
</file>

<file path=xl/sharedStrings.xml><?xml version="1.0" encoding="utf-8"?>
<sst xmlns="http://schemas.openxmlformats.org/spreadsheetml/2006/main" count="6606" uniqueCount="2149">
  <si>
    <t>Esportazione Mandati x SIOPE</t>
  </si>
  <si>
    <t>Creditore</t>
  </si>
  <si>
    <t>Codice CIG</t>
  </si>
  <si>
    <t>Numero Mandato</t>
  </si>
  <si>
    <t>Data Mandato</t>
  </si>
  <si>
    <t>Causale Mandato</t>
  </si>
  <si>
    <t>Codice Siope</t>
  </si>
  <si>
    <t>Descrizione Siope</t>
  </si>
  <si>
    <t>Importo Mandato</t>
  </si>
  <si>
    <t>Provvedimento Impegno</t>
  </si>
  <si>
    <t>Consip/Mepa</t>
  </si>
  <si>
    <t>di cui Acquisto Consip/Mepa</t>
  </si>
  <si>
    <t>Comune di DEMO</t>
  </si>
  <si>
    <t>Numero Giorni Pagamento Standard (D)</t>
  </si>
  <si>
    <t>Registrazione</t>
  </si>
  <si>
    <t>Documento</t>
  </si>
  <si>
    <t>Protocollo</t>
  </si>
  <si>
    <t>Area Gestione</t>
  </si>
  <si>
    <t>Capitolo di Bilancio</t>
  </si>
  <si>
    <t>Impegno</t>
  </si>
  <si>
    <t>Mandato</t>
  </si>
  <si>
    <t>Anno</t>
  </si>
  <si>
    <t>Progr.</t>
  </si>
  <si>
    <t>Data (A)</t>
  </si>
  <si>
    <t>Numero</t>
  </si>
  <si>
    <t>Data</t>
  </si>
  <si>
    <t>Descrizione</t>
  </si>
  <si>
    <t>Importo</t>
  </si>
  <si>
    <t>CIG</t>
  </si>
  <si>
    <t>Data (B)</t>
  </si>
  <si>
    <t>Ragione Sociale</t>
  </si>
  <si>
    <t>Partita IVA</t>
  </si>
  <si>
    <t>Codice Fiscale</t>
  </si>
  <si>
    <t>Codice</t>
  </si>
  <si>
    <t>Voce</t>
  </si>
  <si>
    <t>Capitolo</t>
  </si>
  <si>
    <t>Articolo</t>
  </si>
  <si>
    <t>Sub</t>
  </si>
  <si>
    <t>Data (C)</t>
  </si>
  <si>
    <t>Pagamento (C)</t>
  </si>
  <si>
    <t>(D)</t>
  </si>
  <si>
    <t>Estremi Calcolo D.L. 66/2014</t>
  </si>
  <si>
    <t>Diff. (F=C-E)</t>
  </si>
  <si>
    <t>Gg. Pag. (G)</t>
  </si>
  <si>
    <t>H=G o D</t>
  </si>
  <si>
    <t>Ricezione (E=B o A)</t>
  </si>
  <si>
    <t xml:space="preserve">Differenza </t>
  </si>
  <si>
    <t>Liquidazione</t>
  </si>
  <si>
    <t>Ritardi x Responsabilità Creditore</t>
  </si>
  <si>
    <t>Ricezione (A)</t>
  </si>
  <si>
    <t>Pagamento (B)</t>
  </si>
  <si>
    <t>Diff. (C=A-B)</t>
  </si>
  <si>
    <t>Gg. Pag. (E)</t>
  </si>
  <si>
    <t>F=E o D</t>
  </si>
  <si>
    <t>D.L. 66 / 2014 - Tempestività dei Pagamenti - Elenco Mandati senza Fatture</t>
  </si>
  <si>
    <t>D.L. 66 / 2014 - Tempestività dei Pagamenti - Elenco Fatture Pagate</t>
  </si>
  <si>
    <t>Tempestività dei Pagamenti - Elenco Mandati senza Fatture - Periodo 01/01/2026 - 31/03/2026</t>
  </si>
  <si>
    <t>Tempestività dei Pagamenti - Elenco Fatture Pagate - Periodo 01/01/2026 - 31/03/2026</t>
  </si>
  <si>
    <t>Data Scadenza (A)</t>
  </si>
  <si>
    <t>Data Pagamento (B)</t>
  </si>
  <si>
    <t>Importo Fattura (D)</t>
  </si>
  <si>
    <t>Differenza giorni (C=B-A)</t>
  </si>
  <si>
    <t>Indicatore Fattura (E=C X D)</t>
  </si>
  <si>
    <t>Dati Fattura</t>
  </si>
  <si>
    <t>Calcolo</t>
  </si>
  <si>
    <t>ESCLUDI DAL CALCOLO</t>
  </si>
  <si>
    <t>Importo Fattura</t>
  </si>
  <si>
    <t>IVA</t>
  </si>
  <si>
    <t>Scissione Pagamenti</t>
  </si>
  <si>
    <t>Importo Dovuto</t>
  </si>
  <si>
    <t>Data Scadenza</t>
  </si>
  <si>
    <t>Scadenza</t>
  </si>
  <si>
    <t>Ammontare Complessivo dei Debiti e Numero Imprese Creditrici</t>
  </si>
  <si>
    <t>Ammontare Complessivo dei Debiti</t>
  </si>
  <si>
    <t>Numero Imprese Creditrici</t>
  </si>
  <si>
    <t>(Da Nota IFEL del 21/11/2019)</t>
  </si>
  <si>
    <r>
      <t xml:space="preserve"> &gt; se </t>
    </r>
    <r>
      <rPr>
        <b/>
        <i/>
        <sz val="9"/>
        <color indexed="8"/>
        <rFont val="Calibri"/>
        <family val="2"/>
      </rPr>
      <t>R</t>
    </r>
    <r>
      <rPr>
        <i/>
        <sz val="9"/>
        <color indexed="8"/>
        <rFont val="Calibri"/>
        <family val="2"/>
      </rPr>
      <t xml:space="preserve"> &gt; 0,9 allora l’indicatore fa scattare l’obbligo di accantonamento per mancata riduzione del debito pregresso secondo la quota massima del 5%. </t>
    </r>
  </si>
  <si>
    <r>
      <t xml:space="preserve">     &gt; se </t>
    </r>
    <r>
      <rPr>
        <b/>
        <i/>
        <sz val="9"/>
        <color indexed="8"/>
        <rFont val="Calibri"/>
        <family val="2"/>
      </rPr>
      <t>R</t>
    </r>
    <r>
      <rPr>
        <i/>
        <sz val="9"/>
        <color indexed="8"/>
        <rFont val="Calibri"/>
        <family val="2"/>
      </rPr>
      <t xml:space="preserve"> &lt;= 0,9 allora l’indicatore individua un caso da non sanzionare sotto il profilo della mancata riduzione del debito pregresso e si passa ad elaborare il ritardo annuale dei pagamenti;</t>
    </r>
  </si>
  <si>
    <r>
      <t xml:space="preserve">  o calcoliamo il rapporto dei due importi</t>
    </r>
    <r>
      <rPr>
        <b/>
        <i/>
        <sz val="9"/>
        <color indexed="8"/>
        <rFont val="Calibri"/>
        <family val="2"/>
      </rPr>
      <t xml:space="preserve"> R</t>
    </r>
    <r>
      <rPr>
        <i/>
        <sz val="9"/>
        <color indexed="8"/>
        <rFont val="Calibri"/>
        <family val="2"/>
      </rPr>
      <t>=(STOCK-1)/(STOCK-2)</t>
    </r>
  </si>
  <si>
    <r>
      <t xml:space="preserve">  o calcoliamo l’ammontare dello stock di debiti commerciali residui scaduti e non pagati alla fine del secondo esercizio precedente, che chiameremo </t>
    </r>
    <r>
      <rPr>
        <b/>
        <i/>
        <sz val="9"/>
        <color indexed="8"/>
        <rFont val="Calibri"/>
        <family val="2"/>
      </rPr>
      <t>STOCK-2</t>
    </r>
    <r>
      <rPr>
        <i/>
        <sz val="9"/>
        <color indexed="8"/>
        <rFont val="Calibri"/>
        <family val="2"/>
      </rPr>
      <t xml:space="preserve">;   </t>
    </r>
  </si>
  <si>
    <t xml:space="preserve">- altrimenti (STOCK-1 maggiore del 5% del totale fatture): </t>
  </si>
  <si>
    <t xml:space="preserve">  o  l’indicatore individua un caso da non sanzionare sotto il profilo della  mancata riduzione del debito pregresso e si passa ad elaborare l’indicatore di ritardo annuale dei pagamenti;</t>
  </si>
  <si>
    <r>
      <t xml:space="preserve">- se </t>
    </r>
    <r>
      <rPr>
        <b/>
        <i/>
        <sz val="9"/>
        <color indexed="8"/>
        <rFont val="Calibri"/>
        <family val="2"/>
      </rPr>
      <t>STOCK-1</t>
    </r>
    <r>
      <rPr>
        <i/>
        <sz val="9"/>
        <color indexed="8"/>
        <rFont val="Calibri"/>
        <family val="2"/>
      </rPr>
      <t xml:space="preserve"> è minore o uguale al 5% del totale delle fatture ricevute nell’esercizio precedente: </t>
    </r>
  </si>
  <si>
    <r>
      <t xml:space="preserve">- calcoliamo l’ammontare dello stock di debiti commerciali residui scaduti e non pagati alla fine dell’esercizio precedente, che chiameremo </t>
    </r>
    <r>
      <rPr>
        <b/>
        <i/>
        <sz val="9"/>
        <color indexed="8"/>
        <rFont val="Calibri"/>
        <family val="2"/>
      </rPr>
      <t>STOCK-1</t>
    </r>
    <r>
      <rPr>
        <i/>
        <sz val="9"/>
        <color indexed="8"/>
        <rFont val="Calibri"/>
        <family val="2"/>
      </rPr>
      <t xml:space="preserve">; </t>
    </r>
  </si>
  <si>
    <t xml:space="preserve">L’algoritmo per il calcolo dell’indicatore di riduzione del debito è il seguente: </t>
  </si>
  <si>
    <t>(2)</t>
  </si>
  <si>
    <t>(R) &lt;= 0,90</t>
  </si>
  <si>
    <t>Rapporto Stock (R) = (STOCK - 1) / (STOCK - 2)</t>
  </si>
  <si>
    <t>Ammontare Complessivo dei Debiti 2019 (STOCK - 2)</t>
  </si>
  <si>
    <t>(1)</t>
  </si>
  <si>
    <t>(STOCK - 1) &lt;=  5 % dell'Importo delle fatture</t>
  </si>
  <si>
    <t xml:space="preserve"> 5% dell'Importo Totale delle Fatture</t>
  </si>
  <si>
    <t xml:space="preserve">Importo Totale Fatture dell'Anno </t>
  </si>
  <si>
    <t>*Vedi dettaglio nel foglio ElencoFatture</t>
  </si>
  <si>
    <t>Importo Totale Fatture dell'Anno (NETTO)</t>
  </si>
  <si>
    <t>Importo Totale Fatture dell'Anno (IVA)</t>
  </si>
  <si>
    <t>5 % fatture</t>
  </si>
  <si>
    <t>Importo Totale Fatture dell'Anno (LORDO)</t>
  </si>
  <si>
    <t>*Vedi dettaglio nel foglio Debiti</t>
  </si>
  <si>
    <t>Ammontare Complessivo dei Debiti 2020 (STOCK - 1)</t>
  </si>
  <si>
    <t>Rispettato se (1) o (2) è uguale a SI</t>
  </si>
  <si>
    <t>RISPETTATO</t>
  </si>
  <si>
    <t xml:space="preserve">Indicatore di Riduzione del Debito Commerciale Residuo </t>
  </si>
  <si>
    <t>Indicatore di Riduzione del Debito Commerciale Residuo</t>
  </si>
  <si>
    <t>Importo IVA</t>
  </si>
  <si>
    <t>Data PEC / Data Protocollo/ Data Registrazione</t>
  </si>
  <si>
    <t>Stato Fattura    (I / L / P)</t>
  </si>
  <si>
    <t>Numero Movimento</t>
  </si>
  <si>
    <t>Vengono visualizzate tutte le Fatture Acquisto la cui data PEC (in altrnativa se non valorizzata Data Protocollo o Data Registrazione) è del 2020</t>
  </si>
  <si>
    <t>Importi CALCOLO</t>
  </si>
  <si>
    <t>Importi TOTALI</t>
  </si>
  <si>
    <t>Indicatore di Riduzione del Debito Residuo - Elenco Fatture dell'Anno</t>
  </si>
  <si>
    <t>(*) Importo Complessivo dei Debiti al Netto dell'Iva</t>
  </si>
  <si>
    <t>Identificativo SDI</t>
  </si>
  <si>
    <t>Importo Calcolo</t>
  </si>
  <si>
    <t>Importo Totale Fatture dell'Anno (IVA SPLIT PAYMENT)</t>
  </si>
  <si>
    <t>Importo Totale Fatture dell'Anno (NETTO IVA SPLIT PAYMENT)</t>
  </si>
  <si>
    <t>Importo Totale Fatture dell'Anno (NETTO SPLIT PAYMENT)</t>
  </si>
  <si>
    <t>Comune di Villanova Mondovi'</t>
  </si>
  <si>
    <t>agg. 03/06/2026</t>
  </si>
  <si>
    <t>74/001</t>
  </si>
  <si>
    <t>LAVORI DI MANUTENZIONE STRAORDINARIA, RISANAMENTO CONSERVATIVO E RIQUALIFICAZIONE ENERGETICA PALAZZO COMUNALE</t>
  </si>
  <si>
    <t>SI</t>
  </si>
  <si>
    <t>B923B0C268</t>
  </si>
  <si>
    <t>2025</t>
  </si>
  <si>
    <t>12278</t>
  </si>
  <si>
    <t>BM COSTRUZIONI SNC</t>
  </si>
  <si>
    <t>11850370013</t>
  </si>
  <si>
    <t>3</t>
  </si>
  <si>
    <t>AREA TECNICA LAVORI PUBBLICI Servizio Lavori Pubblici e Patrimonio</t>
  </si>
  <si>
    <t>2010501</t>
  </si>
  <si>
    <t>22</t>
  </si>
  <si>
    <t>NO</t>
  </si>
  <si>
    <t>50</t>
  </si>
  <si>
    <t>LAVORI DI RIQUALIFICAZIONE E MESSA IN SICUREZZA CAMPO SPORTIVO LOCALITA’ BRANZOLA – LOTTO 2. PROGETTAZIONE ESECUTIVA, D.L., COORDINAMENTO SICUREZZA</t>
  </si>
  <si>
    <t>B74D72678B</t>
  </si>
  <si>
    <t>12366</t>
  </si>
  <si>
    <t>GERION/ARCH. STEFANO</t>
  </si>
  <si>
    <t>02910860044</t>
  </si>
  <si>
    <t>GRNSFN73P03F351N</t>
  </si>
  <si>
    <t>2010102</t>
  </si>
  <si>
    <t>26</t>
  </si>
  <si>
    <t>PA03</t>
  </si>
  <si>
    <t>LAVORI DI RIQUALIFICAZIONE E MESSA IN SICUREZZA CAMPO SPORTIVO LOCALITA’ BRANZOLA – LOTTO 2. ESECUZIONE DELLE INDAGINI GEOLOGICHE E GEOTECNICHE</t>
  </si>
  <si>
    <t>B74D565505</t>
  </si>
  <si>
    <t>12495</t>
  </si>
  <si>
    <t>GEOLOGO BERTINO LUCA</t>
  </si>
  <si>
    <t>02743670040</t>
  </si>
  <si>
    <t>BRTLCU71S04F351T</t>
  </si>
  <si>
    <t>36</t>
  </si>
  <si>
    <t>FPA 7/25</t>
  </si>
  <si>
    <t>PRESTAZIONI TECNICO PROFESSIONALI PER PROGETTAZIONE ESECUTIVA, DIREZIONE LAVORI, COORDINAMENTO SICUREZZA E CONTABILITA’ LAVORI DI RESTAURO, RISANAMENTO CONSERVATIVO E RIQUALIFICAZIONE ENERGETICA PALAZZO COMUNALE FINANZIATO DALLA FONDAZIONE CRC.</t>
  </si>
  <si>
    <t>B29AE2BEBB</t>
  </si>
  <si>
    <t>12459</t>
  </si>
  <si>
    <t>BOETTI ARCH. MARCELLO</t>
  </si>
  <si>
    <t>02684050046</t>
  </si>
  <si>
    <t>BTTMCL72A17F351M</t>
  </si>
  <si>
    <t>6</t>
  </si>
  <si>
    <t>B5F6D59DE8</t>
  </si>
  <si>
    <t>5</t>
  </si>
  <si>
    <t>14PA</t>
  </si>
  <si>
    <t>B65302F0A4</t>
  </si>
  <si>
    <t>12469</t>
  </si>
  <si>
    <t>COBOLA FALEGNAMERIA SRL</t>
  </si>
  <si>
    <t>02357470042</t>
  </si>
  <si>
    <t>7</t>
  </si>
  <si>
    <t>15PA</t>
  </si>
  <si>
    <t>LAVORI DI MANUTENZIONE STRAORDINARIA, RISANAMENTO CONSERVATIVO E RIQUALIFICAZIONE ENERGETICA PALAZZO COMUNALE.APPROVAZIONE QUADRO ECONOMICO RIMODULATO, RIDUZIONE IMPEGNO DI SPESA ED AFFIDAMENTO LAVORI COMPLEMENTARI</t>
  </si>
  <si>
    <t>B8FD5B8002</t>
  </si>
  <si>
    <t>12470</t>
  </si>
  <si>
    <t>23</t>
  </si>
  <si>
    <t>55</t>
  </si>
  <si>
    <t>LAVORI DI RIQUALIFICAZIONE E MESSA IN SICUREZZA CAMPO SPORTIVO LOCALITA’ BRANZOLA – LOTTO 2. ACOLLAUDO STRUTTURALE NUOVO MURETTO IN CLS PRESSO CAMPO SPORTIVO DI LOCALITÀ BRANZOLA</t>
  </si>
  <si>
    <t>B74D642B63</t>
  </si>
  <si>
    <t>12471</t>
  </si>
  <si>
    <t>B.M.D. S.r.l.</t>
  </si>
  <si>
    <t>03916820040</t>
  </si>
  <si>
    <t>27</t>
  </si>
  <si>
    <t>FIP/1814</t>
  </si>
  <si>
    <t>SPESA SMALTIMENTO RIFIUTI - ORGANICO OTTOBRE 2025</t>
  </si>
  <si>
    <t/>
  </si>
  <si>
    <t>12739</t>
  </si>
  <si>
    <t>A.C.E.M.</t>
  </si>
  <si>
    <t>01958350041</t>
  </si>
  <si>
    <t>4</t>
  </si>
  <si>
    <t>AREA TECNICA URBANISTICA Servizio Urbanistica, Edilizia Privata e Ambiente</t>
  </si>
  <si>
    <t>1090503</t>
  </si>
  <si>
    <t>61</t>
  </si>
  <si>
    <t>FIP/1895</t>
  </si>
  <si>
    <t>SPESA SMALTIMENTO RIFIUTI - GESTIONE DISCARICHE ESAURITE LESEGNO - II SEMESTRE 2025</t>
  </si>
  <si>
    <t>12737</t>
  </si>
  <si>
    <t>FIP/1982</t>
  </si>
  <si>
    <t>SPESA SMALTIMENTO RIFIUTI - RIPARTO COSTI GENERALI II SEMESTRE 2025</t>
  </si>
  <si>
    <t>12738</t>
  </si>
  <si>
    <t>105</t>
  </si>
  <si>
    <t>XIII EDIZIONE BEE-SAPORI DI MONTAGNA - ANNO 2025 – SERVIZIO DI TRASPORTO TRANSENNE</t>
  </si>
  <si>
    <t>B8F00D1EB1</t>
  </si>
  <si>
    <t>12646</t>
  </si>
  <si>
    <t>BELLINO FRANCO AUTOTRASPORTI</t>
  </si>
  <si>
    <t>03008390043</t>
  </si>
  <si>
    <t>BLLFNC67M31F351Y</t>
  </si>
  <si>
    <t>AREA TECNICA LAVORI PUBBLICI Servizio Manifestazioni</t>
  </si>
  <si>
    <t>1110203</t>
  </si>
  <si>
    <t>18</t>
  </si>
  <si>
    <t>00250/11</t>
  </si>
  <si>
    <t>SERVIZI RELATIVI AD ELABORAZIONI E ADEMPIMENTI CONTABILI E FISCALI ANNO 2025</t>
  </si>
  <si>
    <t>B4895FB780</t>
  </si>
  <si>
    <t>12740</t>
  </si>
  <si>
    <t>ENTI REV S.R.L.</t>
  </si>
  <si>
    <t>02037190044</t>
  </si>
  <si>
    <t>2</t>
  </si>
  <si>
    <t>AREA ECONOMICA FINANZIARIA Servizio Ragioneria e Economato</t>
  </si>
  <si>
    <t>1010203</t>
  </si>
  <si>
    <t>42</t>
  </si>
  <si>
    <t>4/PA</t>
  </si>
  <si>
    <t>SERVIZIO DI MANUTENZIONE CLIMATIZZATORI LOCALI CENTRO ANZIANI.</t>
  </si>
  <si>
    <t>B926D00B63</t>
  </si>
  <si>
    <t>12802</t>
  </si>
  <si>
    <t>COMFORT CLIMA SAS DI NATTA LOREDANA</t>
  </si>
  <si>
    <t>02779580048</t>
  </si>
  <si>
    <t>1010803</t>
  </si>
  <si>
    <t>29</t>
  </si>
  <si>
    <t>VPA19</t>
  </si>
  <si>
    <t>LAVORI DI RIQUALIFICAZIONE E MESSA IN SICUREZZA DELL’IMPIANTO SPORTIVO POLIFUNZIONALE DI FRAZIONE BRANZOLA – LOTTO 2</t>
  </si>
  <si>
    <t>B868A48D10</t>
  </si>
  <si>
    <t>12747</t>
  </si>
  <si>
    <t>PIANFEI COSTRUZIONI</t>
  </si>
  <si>
    <t>03198900049</t>
  </si>
  <si>
    <t>28</t>
  </si>
  <si>
    <t>13</t>
  </si>
  <si>
    <t>FINANZIAMENTO PNRR - M4C1I1.1 LAVORI DI AMPLIAMENTO, MESSA IN SICUREZZA ED ADEGUAMENTO SISMICO ASILO NIDO COMUNALE” – COLLEGATO A CUP F71B21001360005 - AFFIDAMENTO INCARICO PROFESSIONALE PER IL COLLAUDO STATICO - cig Z043D43E40</t>
  </si>
  <si>
    <t>Z043D43E40</t>
  </si>
  <si>
    <t>12643</t>
  </si>
  <si>
    <t>RAVOTTI/DOTT. ARCH. ANGELO</t>
  </si>
  <si>
    <t>RVTNGL51D06F351F</t>
  </si>
  <si>
    <t>1010603</t>
  </si>
  <si>
    <t>31</t>
  </si>
  <si>
    <t>5752365401</t>
  </si>
  <si>
    <t>FORNITURA ENERGIA ELETTRICA - NOVEMBRE 2025 - ILLUMINAZIONE PUBBLICA</t>
  </si>
  <si>
    <t>B5B35F829E</t>
  </si>
  <si>
    <t>12695</t>
  </si>
  <si>
    <t>EDISON ENERGIA SPA</t>
  </si>
  <si>
    <t>08526440154</t>
  </si>
  <si>
    <t>1080203</t>
  </si>
  <si>
    <t>170</t>
  </si>
  <si>
    <t>5752367334</t>
  </si>
  <si>
    <t>FORNITURA ENERGIA ELETTRICA - NOVEMBRE 2025 - CAMPO SPORTIVO BRANZOLA</t>
  </si>
  <si>
    <t>12699</t>
  </si>
  <si>
    <t>1010303</t>
  </si>
  <si>
    <t>169</t>
  </si>
  <si>
    <t>5752369772</t>
  </si>
  <si>
    <t>FORNITURA ENERGIA ELETTRICA - NOVEMBRE 2025 - SCUOLE CAPOLUOGO</t>
  </si>
  <si>
    <t>12713</t>
  </si>
  <si>
    <t>1040203</t>
  </si>
  <si>
    <t>173</t>
  </si>
  <si>
    <t>5752371346</t>
  </si>
  <si>
    <t>FORNITURA ENERGIA ELETTRICA - NOVEMBRE 2025 - PALAZZO COMUNALE</t>
  </si>
  <si>
    <t>12711</t>
  </si>
  <si>
    <t>171</t>
  </si>
  <si>
    <t>5752371864</t>
  </si>
  <si>
    <t>FORNITURA ENERGIA ELETTRICA - NOVEMBRE 2025 - PALAZZETTO</t>
  </si>
  <si>
    <t>12717</t>
  </si>
  <si>
    <t>5752373562</t>
  </si>
  <si>
    <t>FORNITURA ENERGIA ELETTRICA - NOVEMBRE 2025 - BOCCIODROMO</t>
  </si>
  <si>
    <t>12700</t>
  </si>
  <si>
    <t>5752382198</t>
  </si>
  <si>
    <t>FORNITURA ENERGIA ELETTRICA - NOVEMBRE 2025 - CIRCOLO ACLI RORACCO</t>
  </si>
  <si>
    <t>12716</t>
  </si>
  <si>
    <t>5752384734</t>
  </si>
  <si>
    <t>FORNITURA ENERGIA ELETTRICA - NOVEMBRE 2025 - ASILO NIDO</t>
  </si>
  <si>
    <t>12698</t>
  </si>
  <si>
    <t>1040103</t>
  </si>
  <si>
    <t>172</t>
  </si>
  <si>
    <t>5752384773</t>
  </si>
  <si>
    <t>FORNITURA ENERGIA ELETTRICA - NOVEMBRE 2025 - SCUOLA MADONNA DEL PASCO</t>
  </si>
  <si>
    <t>12696</t>
  </si>
  <si>
    <t>5752388189</t>
  </si>
  <si>
    <t>FORNITURA ENERGIA ELETTRICA - NOVEMBRE 2025 - I.P. AREA MERCATALE</t>
  </si>
  <si>
    <t>12705</t>
  </si>
  <si>
    <t>5752389120</t>
  </si>
  <si>
    <t>FORNITURA ENERGIA ELETTRICA - NOVEMBRE 2025 - ANTICA CHIESA S.CATERINA</t>
  </si>
  <si>
    <t>12718</t>
  </si>
  <si>
    <t>5752389171</t>
  </si>
  <si>
    <t>FORNITURA ENERGIA ELETTRICA - NOVEMBRE 2025 - EX SCUOLE GARAVAGNA</t>
  </si>
  <si>
    <t>12708</t>
  </si>
  <si>
    <t>5752389788</t>
  </si>
  <si>
    <t>FORNITURA ENERGIA ELETTRICA - NOVEMBRE 2025 - SFERISTERIO</t>
  </si>
  <si>
    <t>12712</t>
  </si>
  <si>
    <t>5752390790</t>
  </si>
  <si>
    <t>FORNITURA ENERGIA ELETTRICA - NOVEMBRE 2025 - SCUOLA BRANZOLA</t>
  </si>
  <si>
    <t>12719</t>
  </si>
  <si>
    <t>5752390837</t>
  </si>
  <si>
    <t>FORNITURA ENERGIA ELETTRICA - NOVEMBRE 2025 - CENTRO DIURNO</t>
  </si>
  <si>
    <t>12704</t>
  </si>
  <si>
    <t>175</t>
  </si>
  <si>
    <t>5752391155</t>
  </si>
  <si>
    <t>FORNITURA ENERGIA ELETTRICA - NOVEMBRE 2025 - BIBLIOTECA</t>
  </si>
  <si>
    <t>12710</t>
  </si>
  <si>
    <t>5752393128</t>
  </si>
  <si>
    <t>FORNITURA ENERGIA ELETTRICA - NOVEMBRE 2025 - EX SCUOLA BONGIOVANNI</t>
  </si>
  <si>
    <t>12720</t>
  </si>
  <si>
    <t>5752393797</t>
  </si>
  <si>
    <t>FORNITURA ENERGIA ELETTRICA - NOVEMBRE 2025 - BALMA CASOTTI ALPEGGI</t>
  </si>
  <si>
    <t>12715</t>
  </si>
  <si>
    <t>177</t>
  </si>
  <si>
    <t>5752394607</t>
  </si>
  <si>
    <t>FORNITURA ENERGIA ELETTRICA - NOVEMBRE 2025 - I.P. GROTTA DEI DOSSI</t>
  </si>
  <si>
    <t>12709</t>
  </si>
  <si>
    <t>5752394738</t>
  </si>
  <si>
    <t>FORNITURA ENERGIA ELETTRICA - NOVEMBRE 2025 - RIFIUTERIA</t>
  </si>
  <si>
    <t>12706</t>
  </si>
  <si>
    <t>174</t>
  </si>
  <si>
    <t>5752398483</t>
  </si>
  <si>
    <t>FORNITURA ENERGIA ELETTRICA - NOVEMBRE 2025 - CENTRO ANZIANI</t>
  </si>
  <si>
    <t>12714</t>
  </si>
  <si>
    <t>5752401252</t>
  </si>
  <si>
    <t>FORNITURA ENERGIA ELETTRICA - NOVEMBRE 2025 - SALETTA ASSOCIAZIONI</t>
  </si>
  <si>
    <t>12702</t>
  </si>
  <si>
    <t>5752404368</t>
  </si>
  <si>
    <t>FORNITURA ENERGIA ELETTRICA - NOVEMBRE 2025 - SALONE VILLAVECCHIA</t>
  </si>
  <si>
    <t>12707</t>
  </si>
  <si>
    <t>5752404494</t>
  </si>
  <si>
    <t>FORNITURA ENERGIA ELETTRICA - NOVEMBRE 2025 - CIMITERO VILLAVECCHIA</t>
  </si>
  <si>
    <t>12703</t>
  </si>
  <si>
    <t>176</t>
  </si>
  <si>
    <t>825500722242</t>
  </si>
  <si>
    <t>FORNITURA GAS NATURALE periodo: 01.10.2025-30.11.2025  PDR 00881404780197 - COMUNE</t>
  </si>
  <si>
    <t>B8A54EFF05</t>
  </si>
  <si>
    <t>12989</t>
  </si>
  <si>
    <t>A2A ENERGIA S.P.A.</t>
  </si>
  <si>
    <t>12883420155</t>
  </si>
  <si>
    <t>45</t>
  </si>
  <si>
    <t>129/E</t>
  </si>
  <si>
    <t>SERVIZIO DI MANUTENZIONE E ASSISTENZA HARDWARE E SOFTWARE SISTEMISTICA - Intervento del 10.12.2025 e del 12.12.2025</t>
  </si>
  <si>
    <t>B48947018B</t>
  </si>
  <si>
    <t>12945</t>
  </si>
  <si>
    <t>BB NETWORKS SRL</t>
  </si>
  <si>
    <t>03555400047</t>
  </si>
  <si>
    <t>41</t>
  </si>
  <si>
    <t>FPA2025C04403</t>
  </si>
  <si>
    <t>SERVIZIO IDRICO - CONGUALIO AL 30/11/2025 - CAMPO SPORTIVO BRANZOLA</t>
  </si>
  <si>
    <t>13071</t>
  </si>
  <si>
    <t>CO.GE.S.I. S.C.R.L.</t>
  </si>
  <si>
    <t>03434470047</t>
  </si>
  <si>
    <t>12</t>
  </si>
  <si>
    <t>1025293016</t>
  </si>
  <si>
    <t>SERVIZIO DI AFFRANCATURA E SPEDIZIONE CORRISPONDENZA TRAMITE UFFICIO POSTALE - NOVEMBRE 2025</t>
  </si>
  <si>
    <t>B54B103E46</t>
  </si>
  <si>
    <t>12962</t>
  </si>
  <si>
    <t>POSTE ITALIANE SPA</t>
  </si>
  <si>
    <t>01114601006</t>
  </si>
  <si>
    <t>97103880585</t>
  </si>
  <si>
    <t>40</t>
  </si>
  <si>
    <t>33/G</t>
  </si>
  <si>
    <t>IMPEGNO SPESA SFALCIO E RACCOLTA ERBA CAMPO CALCIO PRESSO IMPIANTO SPORTIVO BRANZOLA</t>
  </si>
  <si>
    <t>B655E2D4D9</t>
  </si>
  <si>
    <t>12872</t>
  </si>
  <si>
    <t>BOASSO/MATTEO</t>
  </si>
  <si>
    <t>04061400042</t>
  </si>
  <si>
    <t>BSSMTT99A14F351D</t>
  </si>
  <si>
    <t>1080103</t>
  </si>
  <si>
    <t>19</t>
  </si>
  <si>
    <t>35/G</t>
  </si>
  <si>
    <t>affidamento</t>
  </si>
  <si>
    <t>B8D90DB80D</t>
  </si>
  <si>
    <t>12907</t>
  </si>
  <si>
    <t>20</t>
  </si>
  <si>
    <t>VPA-250001768</t>
  </si>
  <si>
    <t>LAVORI COMPLEMENTARI AGLI INTERVENTI DI AMPLIAMENTO, MESSA IN SICUREZZA ED ADEGUAMENTO SISMICO ASILO NIDO COMUNALE - FORNITURA CORPI ILLUMINANTI</t>
  </si>
  <si>
    <t>B7030404DD</t>
  </si>
  <si>
    <t>12909</t>
  </si>
  <si>
    <t>COMOLI FERRARI &amp; C. SPA</t>
  </si>
  <si>
    <t>00123060030</t>
  </si>
  <si>
    <t>10</t>
  </si>
  <si>
    <t>1821</t>
  </si>
  <si>
    <t>SERVIZIO PULIZIE PALAZZO COMUNALE, BIBLIOTECA, SALA ASSOCIAZIONI E BAGNI PUBBLICI PIAZZA FILIPPI PERIODO DICEMBRE 2025</t>
  </si>
  <si>
    <t>B759F0DE7B</t>
  </si>
  <si>
    <t>12946</t>
  </si>
  <si>
    <t>GREENLIFE MULTISERVICE SRL</t>
  </si>
  <si>
    <t>03936620040</t>
  </si>
  <si>
    <t>8</t>
  </si>
  <si>
    <t>232/E</t>
  </si>
  <si>
    <t>ACQUISTO DIFFUSORE AUDIO ED ACCESSORI PER EVENTI ALL APERTO</t>
  </si>
  <si>
    <t>B9004BDD3D</t>
  </si>
  <si>
    <t>13034</t>
  </si>
  <si>
    <t>MERULA MARCO</t>
  </si>
  <si>
    <t>00289550048</t>
  </si>
  <si>
    <t>MRLMRC48L19L219M</t>
  </si>
  <si>
    <t>14</t>
  </si>
  <si>
    <t>02/PA</t>
  </si>
  <si>
    <t>MANUTENZIONE INFISSI EDIFICI SCOLASTICI COMUNALI.</t>
  </si>
  <si>
    <t>B9BFE93F3F</t>
  </si>
  <si>
    <t>13080</t>
  </si>
  <si>
    <t>S.A.L. DI SCARAMUZZINO NICOLA</t>
  </si>
  <si>
    <t>02595970043</t>
  </si>
  <si>
    <t>SCRNCL60A08F157J</t>
  </si>
  <si>
    <t>2040101</t>
  </si>
  <si>
    <t>15</t>
  </si>
  <si>
    <t>SERVIZIO CATTURA, TRASPORTO, MANTENIMENTO E CUSTODIA CANI CATTURATI NEL TERRITORIO - DICEMBRE 2025</t>
  </si>
  <si>
    <t>B4F40A059D</t>
  </si>
  <si>
    <t>12994</t>
  </si>
  <si>
    <t>ASSOCIAZIONE GEA 2 ETS</t>
  </si>
  <si>
    <t>03857850048</t>
  </si>
  <si>
    <t>AREA SERVIZI DEMOGRAFICI</t>
  </si>
  <si>
    <t>1100403</t>
  </si>
  <si>
    <t>62</t>
  </si>
  <si>
    <t>98</t>
  </si>
  <si>
    <t>SERVIZIO CONTROLLO ESTINTORI E USCITE DI SICUREZZA IMMOBILI COMUNALI - II SEMESTRE 2025</t>
  </si>
  <si>
    <t>B655FC8803</t>
  </si>
  <si>
    <t>12848</t>
  </si>
  <si>
    <t>S.A.V.E.C. SRL</t>
  </si>
  <si>
    <t>02802860045</t>
  </si>
  <si>
    <t>1010103</t>
  </si>
  <si>
    <t>11</t>
  </si>
  <si>
    <t>9</t>
  </si>
  <si>
    <t>01/PA</t>
  </si>
  <si>
    <t>MANUTENZIONE AUTOVEICOLI COMUNALI.</t>
  </si>
  <si>
    <t>B9BF115CEB</t>
  </si>
  <si>
    <t>13075</t>
  </si>
  <si>
    <t>STOP AND GO DI BERTOLINO MAURO</t>
  </si>
  <si>
    <t>03282070048</t>
  </si>
  <si>
    <t>BRTMRA83H16D205X</t>
  </si>
  <si>
    <t>1/PA</t>
  </si>
  <si>
    <t>FESTA PATRONALE DELL’ADDOLORATA – LA TRADIZIONE SIAMO NOI. SERVIZIO TRASPORTO ANIMALI IN OCCASIONE DELLA RASSEGNA ZOOTECNICA IN PROGRAMMA LUNEDI’ 22 SETTEMBRE 2025</t>
  </si>
  <si>
    <t>B8303122A5</t>
  </si>
  <si>
    <t>12908</t>
  </si>
  <si>
    <t>REVELLI IVAN ANDREA / TRASPORTI NAZIONALI &amp; INTERNAZIONALI</t>
  </si>
  <si>
    <t>03360850048</t>
  </si>
  <si>
    <t>RVLVND89E26F351S</t>
  </si>
  <si>
    <t>32</t>
  </si>
  <si>
    <t>122/PA/25</t>
  </si>
  <si>
    <t>SERVIZIO DI TRASPORTO USCITE DIDATTICHE A.S.2025/2026 SCUOLE PARITARIE E PRIMARIE DELLE FRAZIONI DI BRANZOLA E MADONNA DEL PASCO</t>
  </si>
  <si>
    <t>B8C752CDA6</t>
  </si>
  <si>
    <t>12858</t>
  </si>
  <si>
    <t>DGR BUS DI GALLO GIANNI</t>
  </si>
  <si>
    <t>03454120043</t>
  </si>
  <si>
    <t>GLLGNN68P04C589S</t>
  </si>
  <si>
    <t>56</t>
  </si>
  <si>
    <t>AREA AFFARI GENERALI</t>
  </si>
  <si>
    <t>1040503</t>
  </si>
  <si>
    <t>59</t>
  </si>
  <si>
    <t>1844/E</t>
  </si>
  <si>
    <t>FORNITURA LAVELLO ARMADIATO IN ACCIAIO INOX PER NIDO COMUNALE LA TANA DI BOCCHIO</t>
  </si>
  <si>
    <t>B93799F7B7</t>
  </si>
  <si>
    <t>12966</t>
  </si>
  <si>
    <t>PIERO MOLLO S.R.L.</t>
  </si>
  <si>
    <t>02241290044</t>
  </si>
  <si>
    <t>53</t>
  </si>
  <si>
    <t>FVL705</t>
  </si>
  <si>
    <t>SPESA REFEZIONE SCOLASTICA DICEMBRE 2025</t>
  </si>
  <si>
    <t>B1896B0BFE</t>
  </si>
  <si>
    <t>12992</t>
  </si>
  <si>
    <t>RISTORANTE LO SCOIATTOLO SOC.COOP.ARL</t>
  </si>
  <si>
    <t>05554211218</t>
  </si>
  <si>
    <t>70</t>
  </si>
  <si>
    <t>FVL706</t>
  </si>
  <si>
    <t>SERVIZIO DI REFEZIONE SCOLASTICA NEI GIORNI DI RIENTRO SCUOLA PRIMARIA CAPOLUOGO E SCUOLA PRIMARIA MADONNA DEL PASCO - DICEMBRE 2025</t>
  </si>
  <si>
    <t>B7B95C410B</t>
  </si>
  <si>
    <t>12993</t>
  </si>
  <si>
    <t>57</t>
  </si>
  <si>
    <t>SERVIZIO NOLEGGIO FURGONE PER ATTIVAZ.SERVIZIO MENSA SC.MADONNA DEL PASCO E SERVIZIO AGGIUNTIVO PULIZIA LOCALI SC.CAPOLUOGO E SC.MADONNA DEL PASCO - DICEMBRE 2025</t>
  </si>
  <si>
    <t>250PA</t>
  </si>
  <si>
    <t>ACQUISTO ABBIGLIAMENTO E BUFFETTERIA OPERATORI POLIZIA LOCALE.AFFIDAMENTO</t>
  </si>
  <si>
    <t>B9527EF2A1</t>
  </si>
  <si>
    <t>13072</t>
  </si>
  <si>
    <t>EQUIPAGGIAMENTI SPECIALI S.R.L.</t>
  </si>
  <si>
    <t>03682890045</t>
  </si>
  <si>
    <t>58</t>
  </si>
  <si>
    <t>AREA POLIZIA LOCALE</t>
  </si>
  <si>
    <t>1030102</t>
  </si>
  <si>
    <t>21</t>
  </si>
  <si>
    <t>91</t>
  </si>
  <si>
    <t>FORNITURA ESTINTORI E PRESIDI ANTINCENDIO PER ASILO NIDO COMUNALE</t>
  </si>
  <si>
    <t>B908D8E4CB</t>
  </si>
  <si>
    <t>12849</t>
  </si>
  <si>
    <t>52</t>
  </si>
  <si>
    <t>8/C</t>
  </si>
  <si>
    <t>SERVIZIO DI SOSTITUZIONE E REALIZZAZIONE NUOVA LIVREA AUTOMEZZO IN DOTAZIONE ALLA POLIZIA LOCALE</t>
  </si>
  <si>
    <t>B9211DE6DE</t>
  </si>
  <si>
    <t>12977</t>
  </si>
  <si>
    <t>DELTA PUBBLICITA' S.N.C.</t>
  </si>
  <si>
    <t>01593970047</t>
  </si>
  <si>
    <t>69</t>
  </si>
  <si>
    <t>FIP/1110</t>
  </si>
  <si>
    <t>SMALTIMENTO RIFIUTI - TARIFFA VETRO + RU + CARTA/CARTONE + IMBALLAGGI MISTI + INGOMBRANTI - CANONE NOVEMBRE 2025</t>
  </si>
  <si>
    <t>13133</t>
  </si>
  <si>
    <t>S.M.A. Società Monregalese Ambiente srl SOCIETA' CONSORTILE SRL</t>
  </si>
  <si>
    <t>03791600046</t>
  </si>
  <si>
    <t>60</t>
  </si>
  <si>
    <t>NCP/1173</t>
  </si>
  <si>
    <t>CONG. CTR REG P.TE FOS/FSL L.549/95 E SMI RIDUZIONE TRIBUTO ECOTASSA REGIONE PIEMONTE ANNO 2024</t>
  </si>
  <si>
    <t>13136</t>
  </si>
  <si>
    <t>5012600106</t>
  </si>
  <si>
    <t>TELERISCALDAMENTO AGOSTO - SETTEMBRE 2025</t>
  </si>
  <si>
    <t>B7AEB54AC4</t>
  </si>
  <si>
    <t>13115</t>
  </si>
  <si>
    <t>EDISON NEXT TELERISCALDAMENTO SRL</t>
  </si>
  <si>
    <t>11648480017</t>
  </si>
  <si>
    <t>1060203</t>
  </si>
  <si>
    <t>191</t>
  </si>
  <si>
    <t>5012600105</t>
  </si>
  <si>
    <t>TELERISCALDAMENTO SETTEMBRE 2025 - ASILO NIDO ACS</t>
  </si>
  <si>
    <t>13116</t>
  </si>
  <si>
    <t>286</t>
  </si>
  <si>
    <t>PA 465/PA-2025</t>
  </si>
  <si>
    <t>MANUTEZIONE IMPIANTI IDRICO-SANITARI EDIFICI SCOLASTICO COMUNALI</t>
  </si>
  <si>
    <t>B9BF9B7CAB</t>
  </si>
  <si>
    <t>13113</t>
  </si>
  <si>
    <t>CAMPANA/FRANCESCO</t>
  </si>
  <si>
    <t>03878440043</t>
  </si>
  <si>
    <t>CMPFNC90M15I470V</t>
  </si>
  <si>
    <t>195</t>
  </si>
  <si>
    <t>PA 466/PA-2025</t>
  </si>
  <si>
    <t>LAVORI DI COMPLETAMENTO NUOVO EDIFICIO ADIBITO A MENSA SCOLASTICA A SERVIZIO DELL'ISTITUTO COMPRENSIVO "DELFINO ORSI" DEL CAPOLUOGO.  LAVORI DI CARATTERE IDRICO-SANITARIO E DI RISCALDAMENTO.</t>
  </si>
  <si>
    <t>B74ADD4E4B</t>
  </si>
  <si>
    <t>13112</t>
  </si>
  <si>
    <t>197</t>
  </si>
  <si>
    <t>11/PA</t>
  </si>
  <si>
    <t>NOLEGGIO MEZZI D OPERA E MANUTENZIONE AUTOMEZZI COMUNALI</t>
  </si>
  <si>
    <t>B9BEEACFC0</t>
  </si>
  <si>
    <t>13114</t>
  </si>
  <si>
    <t>DHO SRL</t>
  </si>
  <si>
    <t>03917430047</t>
  </si>
  <si>
    <t>1010802</t>
  </si>
  <si>
    <t>198</t>
  </si>
  <si>
    <t>NOLEGGIO MEZZI D'OPERA E MANUTENZIONE AUTOMEZZI COMUNALI</t>
  </si>
  <si>
    <t>199</t>
  </si>
  <si>
    <t>SF00199836</t>
  </si>
  <si>
    <t>SERVIZIO DI MANUTENZIONE ORDINARIA IMPIANTI II.PP. – PERIODO DICEMBRE 2025</t>
  </si>
  <si>
    <t>8968338AA2</t>
  </si>
  <si>
    <t>13149</t>
  </si>
  <si>
    <t>ENEL SOLE SRL</t>
  </si>
  <si>
    <t>05999811002</t>
  </si>
  <si>
    <t>02322600541</t>
  </si>
  <si>
    <t>206</t>
  </si>
  <si>
    <t>INTERVENTI DI MANUTENZIONE STRAORDINARIA PRESIDI ANTINCENDIO</t>
  </si>
  <si>
    <t>B9D9B2AA1C</t>
  </si>
  <si>
    <t>13135</t>
  </si>
  <si>
    <t>184</t>
  </si>
  <si>
    <t>30/PA</t>
  </si>
  <si>
    <t>INCARICO RSPP 2025</t>
  </si>
  <si>
    <t>B6075D93A1</t>
  </si>
  <si>
    <t>13095</t>
  </si>
  <si>
    <t>TECNO BORGHESE CONSULENZA E PROGETTAZIONE CIVILE ED INDUSTRIALE</t>
  </si>
  <si>
    <t>03642760049</t>
  </si>
  <si>
    <t>72</t>
  </si>
  <si>
    <t>000000000000001/05</t>
  </si>
  <si>
    <t>XIII EDIZIONE BEE-SAPORI DI MONTAGNA - FORNITURA ACQUA PER CENA BEE 2025</t>
  </si>
  <si>
    <t>B8DFECD2DF</t>
  </si>
  <si>
    <t>13147</t>
  </si>
  <si>
    <t>PUNTO BERE S.R.L.</t>
  </si>
  <si>
    <t>01239470055</t>
  </si>
  <si>
    <t>02380600045</t>
  </si>
  <si>
    <t>209</t>
  </si>
  <si>
    <t>2/FE</t>
  </si>
  <si>
    <t>FORNITURA ELETTRODOMESTICI PER ASILO NIDO COMUNALE "LA TANA DI BOCCHIO"</t>
  </si>
  <si>
    <t>B721D9B618</t>
  </si>
  <si>
    <t>13131</t>
  </si>
  <si>
    <t>PEIRANO S.N.C. DI PEIRANO SAVIO &amp; C.</t>
  </si>
  <si>
    <t>03329920049</t>
  </si>
  <si>
    <t>63</t>
  </si>
  <si>
    <t>826500008122</t>
  </si>
  <si>
    <t>FORNITURA GAS NATURALE PER LE UTENZE COMUNALI FORNITORE DI ULTIMA ISTANZA IMPEGNI DI SPESA PERIODO DICEMBRE 2025</t>
  </si>
  <si>
    <t>2026</t>
  </si>
  <si>
    <t>262</t>
  </si>
  <si>
    <t>203</t>
  </si>
  <si>
    <t>FIP/2066</t>
  </si>
  <si>
    <t>SMALTIMENTO RIFIUTI - ORGANICO NOVEMBRE 2025</t>
  </si>
  <si>
    <t>156</t>
  </si>
  <si>
    <t>FIP/2151</t>
  </si>
  <si>
    <t>SMALTIMENTO RIFIUTI - Riaddebito costi mensili RSU/RD DICEMBRE 2025</t>
  </si>
  <si>
    <t>155</t>
  </si>
  <si>
    <t>FIP/1224</t>
  </si>
  <si>
    <t>FATTURA ELETTR. PA</t>
  </si>
  <si>
    <t>134</t>
  </si>
  <si>
    <t>SERVIZIO DI FORNITURA CONNESSIONE WIRELESS OFFICE 20/2 MBPS PALAZZO COMUNALE DICEMBRE 2025</t>
  </si>
  <si>
    <t>ZD53D42F02</t>
  </si>
  <si>
    <t>259</t>
  </si>
  <si>
    <t>BBBELL S.R.L.</t>
  </si>
  <si>
    <t>08666990018</t>
  </si>
  <si>
    <t>47</t>
  </si>
  <si>
    <t>135</t>
  </si>
  <si>
    <t>SERVIZIO DI FORNITURA CONNESSIONE FIBRA OTTICA PALAZZO COMUNALE - CANONE KIARA PAC/PAL - DICEMBRE 2025</t>
  </si>
  <si>
    <t>Z193D42D5C</t>
  </si>
  <si>
    <t>260</t>
  </si>
  <si>
    <t>46</t>
  </si>
  <si>
    <t>453/PA</t>
  </si>
  <si>
    <t>NOLEGGIO FOTOCOPIATORE MULTIFUNZIONE RICOH AFICIO MOD. MP 2555 CANONE 01-10-2025/31-12-2025 + COSTO COPIE</t>
  </si>
  <si>
    <t>B5865EF184</t>
  </si>
  <si>
    <t>43</t>
  </si>
  <si>
    <t>STAPROL S.R.L.</t>
  </si>
  <si>
    <t>00805950045</t>
  </si>
  <si>
    <t>49</t>
  </si>
  <si>
    <t>000275PA</t>
  </si>
  <si>
    <t>SERVIZIO MANUTENZIONE PROGRAMMATA PIATTAFORME ELEVATRICI ED ASCENSORI COMUNALI impianto n.20059 - Periodo dal 01/10/2025 al 31/12/2025</t>
  </si>
  <si>
    <t>B0805BCD36</t>
  </si>
  <si>
    <t>SPS ASCENSORI ROSSINI SRL</t>
  </si>
  <si>
    <t>00999260045</t>
  </si>
  <si>
    <t>181</t>
  </si>
  <si>
    <t>000320PA</t>
  </si>
  <si>
    <t>MANUTENZIONE ASCENSORI - PERIODO 01/10/2025 - 31/12/2025</t>
  </si>
  <si>
    <t>194</t>
  </si>
  <si>
    <t>000329PA</t>
  </si>
  <si>
    <t>INTERVENTI MANUTENZIONE IMPIANTI ELEVATORI EDIFICI COMUNALI</t>
  </si>
  <si>
    <t>B9D9A8FA33</t>
  </si>
  <si>
    <t>182</t>
  </si>
  <si>
    <t>LAVORI DI CARATTERE EDILE E STRADALE NELL AMBITO DEI LAVORI DI MANUTENZIONE STRADE COMUNALI 2025.</t>
  </si>
  <si>
    <t>B9914EA8AB</t>
  </si>
  <si>
    <t>227</t>
  </si>
  <si>
    <t>BASSO MASSIMO</t>
  </si>
  <si>
    <t>03293970046</t>
  </si>
  <si>
    <t>BSSMSM73L11F351E</t>
  </si>
  <si>
    <t>222</t>
  </si>
  <si>
    <t>3/001</t>
  </si>
  <si>
    <t>LAVORI DI NUOVA PAVIMENTAZIONE E LAVORI CONNESSI RELATIVI AL NUOVO  ASILO NIDO COMUNALE .CIG  B981DA588</t>
  </si>
  <si>
    <t>B981D2A588</t>
  </si>
  <si>
    <t>240</t>
  </si>
  <si>
    <t>233</t>
  </si>
  <si>
    <t>4/001</t>
  </si>
  <si>
    <t>FORNITURA E POSA DI NUOVI SERRAMENTI IN ALLUMINIO PER IL  NUOVO  ASILO NIDO COMUNALE CIG  B981B72A6D</t>
  </si>
  <si>
    <t>B981B72A6D</t>
  </si>
  <si>
    <t>239</t>
  </si>
  <si>
    <t>234</t>
  </si>
  <si>
    <t>5/001</t>
  </si>
  <si>
    <t>PNRR Missione 4 ISTRUZIONE E RICERCA - Componente 1 POTENZIAMENTO DELL OFFERTA DEI SERVIZI DI ISTRUZIONE  DAGLI ASILI NIDO ALLE UNIVERSITA Investimento 1.1 PIANO PER  I LAVORI DI AMPLIAMENTO, MESSA IN SICUREZZA ED ADEGUAMENTO SISMICO ASILO NIDO COMUNALE . CIG B981E7FEEC - CUP F71B21001360005</t>
  </si>
  <si>
    <t>B981E7FEEC</t>
  </si>
  <si>
    <t>236</t>
  </si>
  <si>
    <t>228</t>
  </si>
  <si>
    <t>229</t>
  </si>
  <si>
    <t>454/PA</t>
  </si>
  <si>
    <t>NOLEGGIO FOTOCOPIATORE MULTIFUNZIONE MODELLO CANON - COSTO COPIA 01/10/2025 -31/12/2025</t>
  </si>
  <si>
    <t>Z262EEFBBB</t>
  </si>
  <si>
    <t>48</t>
  </si>
  <si>
    <t>6/001</t>
  </si>
  <si>
    <t>LAVORI DI SISTEMAZIONE E MESSA IN QUOTA POZZETTI STRADALI NELL AMBITO DEI LAVORI DI MANUTENZIONE STRADE COMUNALI 2025</t>
  </si>
  <si>
    <t>B982161FF0</t>
  </si>
  <si>
    <t>237</t>
  </si>
  <si>
    <t>220</t>
  </si>
  <si>
    <t>131/E</t>
  </si>
  <si>
    <t>FORNITURA E POSA GUARD RAIL STR PAGANOTTI E STR LA BRANZOLA NELL AMBITO DEI LAVORI DI MANUTENZIONE STRADE COMUNALI ANNO 2025</t>
  </si>
  <si>
    <t>B9425DCA68</t>
  </si>
  <si>
    <t>BARBERA S.R.L.</t>
  </si>
  <si>
    <t>03494430048</t>
  </si>
  <si>
    <t>218</t>
  </si>
  <si>
    <t>04/PA</t>
  </si>
  <si>
    <t>LAVORI DI ABBATTIMENTO PINI STRADA VICINALE MONTE CALVARIO.</t>
  </si>
  <si>
    <t>B94D8BB657</t>
  </si>
  <si>
    <t>85</t>
  </si>
  <si>
    <t>BOTTERO GUIDO</t>
  </si>
  <si>
    <t>01921580047</t>
  </si>
  <si>
    <t>BTTGDU66D04F351Q</t>
  </si>
  <si>
    <t>2090601</t>
  </si>
  <si>
    <t>219</t>
  </si>
  <si>
    <t>130/001</t>
  </si>
  <si>
    <t>MANUTENZIONE IMPIANTI ILLUMIAZIONE PUBBLICA - INTERVENTI MESE DI DICEMBRE 2025</t>
  </si>
  <si>
    <t>B5025A1080</t>
  </si>
  <si>
    <t>111</t>
  </si>
  <si>
    <t>CANAVESE IMPIANTI DI CANAVESE SIMONE</t>
  </si>
  <si>
    <t>03483720045</t>
  </si>
  <si>
    <t>CNVSMN89B06D205L</t>
  </si>
  <si>
    <t>188</t>
  </si>
  <si>
    <t>58/02</t>
  </si>
  <si>
    <t>FORNITURA MATERIALE PER MANUTENZIONE STRADE ED AREE COMUNALI.</t>
  </si>
  <si>
    <t>B80E66549F</t>
  </si>
  <si>
    <t>F.LLI BASSO S.A.S. DI BASSO SILVANO E C.</t>
  </si>
  <si>
    <t>02344520040</t>
  </si>
  <si>
    <t>1080102</t>
  </si>
  <si>
    <t>200</t>
  </si>
  <si>
    <t>59/02</t>
  </si>
  <si>
    <t>B99E1EF8A9</t>
  </si>
  <si>
    <t>202</t>
  </si>
  <si>
    <t>223/FE</t>
  </si>
  <si>
    <t>FORNITURA MATERIALE PER MANUTENZIONE STRADALE</t>
  </si>
  <si>
    <t>B4FDB12966</t>
  </si>
  <si>
    <t>261</t>
  </si>
  <si>
    <t>GIUGGIA COSTRUZIONI SRL</t>
  </si>
  <si>
    <t>03629600044</t>
  </si>
  <si>
    <t>204</t>
  </si>
  <si>
    <t>201</t>
  </si>
  <si>
    <t>164/PA</t>
  </si>
  <si>
    <t>AFFIDAMENTO SERVIZIO PULIZA LOCALI CENTRO DIURNO, LOCALI CSSM E BAGNI ANNESSI - DICEMBRE 2025</t>
  </si>
  <si>
    <t>ZF9391432D</t>
  </si>
  <si>
    <t>256</t>
  </si>
  <si>
    <t>NUOVO BEILA COOP. SOC. A R.L.</t>
  </si>
  <si>
    <t>02575080045</t>
  </si>
  <si>
    <t>180</t>
  </si>
  <si>
    <t>15/FE</t>
  </si>
  <si>
    <t>NOLEGGIO RISCALDATORE AD ARIA CALDA E DEUMIDIFICATORE PER LAVORI ASILO NIDO COMUNALE</t>
  </si>
  <si>
    <t>B9818C76CD</t>
  </si>
  <si>
    <t>ZUCCHI SRL</t>
  </si>
  <si>
    <t>02889130049</t>
  </si>
  <si>
    <t>185</t>
  </si>
  <si>
    <t>131/001</t>
  </si>
  <si>
    <t>INTERVENTI DI ASSISTENZA ED ALLESTIMENTO IMPIANTI ELETTRICI FIERA BEE FORMAGGI DI MONTAGNA 2025. CUP F79I25001650004 - CIG B8F0AEE736</t>
  </si>
  <si>
    <t>B8F0AEE736</t>
  </si>
  <si>
    <t>119</t>
  </si>
  <si>
    <t>211</t>
  </si>
  <si>
    <t>2040/250025938</t>
  </si>
  <si>
    <t>FORNITURA REGISTRI DI STATO CIVILE 2026 DI EMERGENZA</t>
  </si>
  <si>
    <t>B88534F3B4</t>
  </si>
  <si>
    <t>117</t>
  </si>
  <si>
    <t>MYO SPA</t>
  </si>
  <si>
    <t>03222970406</t>
  </si>
  <si>
    <t>1010702</t>
  </si>
  <si>
    <t>PA/73</t>
  </si>
  <si>
    <t>SERVIZIO TRASPORTO SCOLASTICO A.S. 2025/2026 - DICEMBRE 2025</t>
  </si>
  <si>
    <t>B7689F9B95</t>
  </si>
  <si>
    <t>25</t>
  </si>
  <si>
    <t>AUTOLINEE VALLE PESIO S.R.L.</t>
  </si>
  <si>
    <t>01861030045</t>
  </si>
  <si>
    <t>103/PA</t>
  </si>
  <si>
    <t>FORNITURA COPRITERMOSIFONI PER LOCALI ASILO NIDO COMUNALE LA TANA DI BOCCHIO</t>
  </si>
  <si>
    <t>B9B07D3F5D</t>
  </si>
  <si>
    <t>115</t>
  </si>
  <si>
    <t>ARREDAMENTI &amp; INFISSI DI FALCESCU LAVINIA MARIA</t>
  </si>
  <si>
    <t>11396620012</t>
  </si>
  <si>
    <t>FLCLNM82H66Z129X</t>
  </si>
  <si>
    <t>54</t>
  </si>
  <si>
    <t>FORNITURA TENDE PER NUOVI LOCALI ASILO NIDO COMUNALE LA TANA DI BOCCHIO</t>
  </si>
  <si>
    <t>B9D3F42233</t>
  </si>
  <si>
    <t>178</t>
  </si>
  <si>
    <t>PRETTE LIVIO - TENDE SRL</t>
  </si>
  <si>
    <t>01937770046</t>
  </si>
  <si>
    <t>02939090045</t>
  </si>
  <si>
    <t>10/FE</t>
  </si>
  <si>
    <t>OMAGGIO FLOREALE IN OCCASIONE DEI MATRIMONI E DELLE UNIONI CIVILI N.7</t>
  </si>
  <si>
    <t>B5BDC61612</t>
  </si>
  <si>
    <t>284</t>
  </si>
  <si>
    <t>ROTELLA/MARIA</t>
  </si>
  <si>
    <t>04033220049</t>
  </si>
  <si>
    <t>RTLMRA61A69C352K</t>
  </si>
  <si>
    <t>AREA SEGRETARIO COMUNALE</t>
  </si>
  <si>
    <t>1010102</t>
  </si>
  <si>
    <t>39</t>
  </si>
  <si>
    <t>2026-V-VS2-252</t>
  </si>
  <si>
    <t>ABBONAMENTO ONLINE ITER C.D.S. - 2026 - EGAF.</t>
  </si>
  <si>
    <t>B9527B0EA0</t>
  </si>
  <si>
    <t>316</t>
  </si>
  <si>
    <t>EGAF EDIZIONI S.R.L.</t>
  </si>
  <si>
    <t>02259990402</t>
  </si>
  <si>
    <t>51</t>
  </si>
  <si>
    <t>6 / 5016 / 2025</t>
  </si>
  <si>
    <t>SERVIZIO DI ADEGUAMENTO APPLICATIVO GESTIONALE DI COLLEGAMENTO STIPENDI – NUOVO PROGRAMMA DI CONTABILITÀ</t>
  </si>
  <si>
    <t>B8618D7FAB</t>
  </si>
  <si>
    <t>328</t>
  </si>
  <si>
    <t>ALMA S.P.A.</t>
  </si>
  <si>
    <t>00572290047</t>
  </si>
  <si>
    <t>1804/D</t>
  </si>
  <si>
    <t>CONCESSIONE DEL SERVIZIO DI RISCOSSIONE DI TUTTE LE ENTRATE DELL’ENTE NON CORRISPOSTE SPONTANEAMENTE - LOTTO N.115980 DEL 31/12/2025 - TARI</t>
  </si>
  <si>
    <t>B45BD9F7D7</t>
  </si>
  <si>
    <t>413</t>
  </si>
  <si>
    <t>AREA SRL</t>
  </si>
  <si>
    <t>04023060041</t>
  </si>
  <si>
    <t>02971560046</t>
  </si>
  <si>
    <t>44</t>
  </si>
  <si>
    <t>1805/D</t>
  </si>
  <si>
    <t>CONCESSIONE DEL SERVIZIO DI RISCOSSIONE DI TUTTE LE ENTRATE DELL’ENTE NON CORRISPOSTE SPONTANEAMENTE - LOTTO N.115980 DEL 31/12/2025 - IMU</t>
  </si>
  <si>
    <t>412</t>
  </si>
  <si>
    <t>1806/D</t>
  </si>
  <si>
    <t>CONCESSIONE DEL SERVIZIO DI RISCOSSIONE DI TUTTE LE ENTRATE DELL’ENTE NON CORRISPOSTE SPONTANEAMENTE - LOTTO N.115980 DEL 31/12/2025 - TASI</t>
  </si>
  <si>
    <t>414</t>
  </si>
  <si>
    <t>3/G</t>
  </si>
  <si>
    <t>POTATURE VIALI CORSO MARCONI, VIA TORINO, VIALE MONS. GIUGIARO, VIA FRABOSA ED ALBERATURE VARIE SUL TERRITORIO COMUNALE.</t>
  </si>
  <si>
    <t>B983AE2BD8</t>
  </si>
  <si>
    <t>326</t>
  </si>
  <si>
    <t>186</t>
  </si>
  <si>
    <t>1/2026/PA</t>
  </si>
  <si>
    <t>LAVORI DI CARATTERE EDILE E STRADALE NELL AMBITO DEI LAVORI DI MANUTENZIONE STRADE COMUNALI 2025</t>
  </si>
  <si>
    <t>B991300450</t>
  </si>
  <si>
    <t>365</t>
  </si>
  <si>
    <t>BOTTO FABRIZIO</t>
  </si>
  <si>
    <t>02776050045</t>
  </si>
  <si>
    <t>BTTFRZ74E30F351S</t>
  </si>
  <si>
    <t>221</t>
  </si>
  <si>
    <t>2/N</t>
  </si>
  <si>
    <t>DISOSTRUZIONE FOGNOLO SCUOLA PRIMARIA MADONNA DEL PASCO SU STRADA COMUNALE VIA DON MONDINO</t>
  </si>
  <si>
    <t>B9D9BBF513</t>
  </si>
  <si>
    <t>368</t>
  </si>
  <si>
    <t>EDILSERVICE DI NASI A.&amp; C. SNC</t>
  </si>
  <si>
    <t>00310090048</t>
  </si>
  <si>
    <t>205</t>
  </si>
  <si>
    <t>1-FE</t>
  </si>
  <si>
    <t>XIII EDIZIONE BEE-SAPORI DI MONTAGNA - PUBBLICITA' EVENTO SU QUOTIDIANO CANAVESE VENARIA E TORINO SUD</t>
  </si>
  <si>
    <t>B8D50C5565</t>
  </si>
  <si>
    <t>327</t>
  </si>
  <si>
    <t>TRECENTODIECI SNC</t>
  </si>
  <si>
    <t>11282260014</t>
  </si>
  <si>
    <t>210</t>
  </si>
  <si>
    <t>26H0094726</t>
  </si>
  <si>
    <t>CONNESSIONE FIBRA ANTICA CHIESA SANTA CATERINA PERIODO DAL 01-11-2025 AL 31-12-2025</t>
  </si>
  <si>
    <t>B5403B8CC5</t>
  </si>
  <si>
    <t>370</t>
  </si>
  <si>
    <t>TISCALI ITALIA SPA</t>
  </si>
  <si>
    <t>02508100928</t>
  </si>
  <si>
    <t>196</t>
  </si>
  <si>
    <t>10/403</t>
  </si>
  <si>
    <t>FORNITURA VETTOVAGLIE E ALTRO MATERIALE PER L ASILO NIDO COMUNALE LA TANA DI BOCCHIO</t>
  </si>
  <si>
    <t>B9471206DE</t>
  </si>
  <si>
    <t>367</t>
  </si>
  <si>
    <t>LA LUCERNA S.A.S. DI G. LONGO &amp; C. SAS</t>
  </si>
  <si>
    <t>01976920049</t>
  </si>
  <si>
    <t>190</t>
  </si>
  <si>
    <t>10/408</t>
  </si>
  <si>
    <t>FORNITURA ARREDI SCOLASTICI PER ASILO NIDO COMUNALE "LA TANA DI BOCCHIO"</t>
  </si>
  <si>
    <t>B73FD94C18</t>
  </si>
  <si>
    <t>363</t>
  </si>
  <si>
    <t>189</t>
  </si>
  <si>
    <t>2026-E001</t>
  </si>
  <si>
    <t>SERVIZIO DI CENSIMENTO, SCHEDATURA, RIORDINO E INVENTARIAZIONE DELL'ARCHIVIO STORICO E DI DEPOSITO COMUNALE - LAVORI SVOLTI NEL 2025</t>
  </si>
  <si>
    <t>B7FC542A34</t>
  </si>
  <si>
    <t>354</t>
  </si>
  <si>
    <t>ASTRA MEDIA Srl</t>
  </si>
  <si>
    <t>07697360019</t>
  </si>
  <si>
    <t>71</t>
  </si>
  <si>
    <t>FPA 3/26</t>
  </si>
  <si>
    <t>AFFISSIONE MANIFESTI DAL 21/07/2025 AL 31/07/2025</t>
  </si>
  <si>
    <t>B807744FC0</t>
  </si>
  <si>
    <t>482</t>
  </si>
  <si>
    <t>IL GIRASOLE DI DHO/SARA</t>
  </si>
  <si>
    <t>03184690042</t>
  </si>
  <si>
    <t>DHOSRA86D42F351F</t>
  </si>
  <si>
    <t>1010403</t>
  </si>
  <si>
    <t>273</t>
  </si>
  <si>
    <t>PULIZIA LOCALI ASILO NIDO DICEMBRE 2025</t>
  </si>
  <si>
    <t>B923D98C71</t>
  </si>
  <si>
    <t>540</t>
  </si>
  <si>
    <t>187</t>
  </si>
  <si>
    <t>INCARICO PROFESSIONALE REDAZIONE APE FABBRICATO COMUNALE VIA DON ROSSI OSPITANTE L ASILO NIDO COMUNALE.</t>
  </si>
  <si>
    <t>B94696BAB1</t>
  </si>
  <si>
    <t>532</t>
  </si>
  <si>
    <t>242</t>
  </si>
  <si>
    <t>14/E</t>
  </si>
  <si>
    <t>FORNITURA CARRELLO PORTAVIVANDE PER NUOVE MENSE SCOLASTICHE</t>
  </si>
  <si>
    <t>B82A1E0D5B</t>
  </si>
  <si>
    <t>513</t>
  </si>
  <si>
    <t>1040202</t>
  </si>
  <si>
    <t>274</t>
  </si>
  <si>
    <t>1</t>
  </si>
  <si>
    <t>EVENTI NATALIZI 2025 - COORDINAMENTO GESTIONALE EVENTI IN ROGRAMMA 6, 8 E 21 DICEMBRE 2025</t>
  </si>
  <si>
    <t>B945ED6F26</t>
  </si>
  <si>
    <t>636</t>
  </si>
  <si>
    <t>APS PRO LOCO VILLANOVA MONDOVI'</t>
  </si>
  <si>
    <t>04086570043</t>
  </si>
  <si>
    <t>212</t>
  </si>
  <si>
    <t>460</t>
  </si>
  <si>
    <t>SERVIZIO DI FORNITURA CONNESSIONE FIBRA OTTICA PALAZZO COMUNALE - CANONE KIARA PAC/PAL - gennaio 2026</t>
  </si>
  <si>
    <t>B9C651CC9C</t>
  </si>
  <si>
    <t>595</t>
  </si>
  <si>
    <t>461</t>
  </si>
  <si>
    <t>SERVIZIO DI FORNITURA CONNESSIONE WIRELESS OFFICE 20/2 - gennaio 2026</t>
  </si>
  <si>
    <t>B9C6984F76</t>
  </si>
  <si>
    <t>596</t>
  </si>
  <si>
    <t>5752412827</t>
  </si>
  <si>
    <t>FORNITURA ENERGIA ELETTRICA PER LE UTENZE COMUNALI - DICEMBRE 2025 - ILLUMINAZIONE PUBBLICA</t>
  </si>
  <si>
    <t>533</t>
  </si>
  <si>
    <t>179</t>
  </si>
  <si>
    <t>5752415632</t>
  </si>
  <si>
    <t>FORNITURA ENERGIA ELETTRICA PER LE UTENZE COMUNALI - DICEMBRE 2025 - CAMPO SPORTIVO BRANZOLA</t>
  </si>
  <si>
    <t>536</t>
  </si>
  <si>
    <t>5752418593</t>
  </si>
  <si>
    <t>FORNITURA ENERGIA ELETTRICA PER LE UTENZE COMUNALI - DICEMBRE 2025 - SCUOLE CAPOLUOGO</t>
  </si>
  <si>
    <t>518</t>
  </si>
  <si>
    <t>279</t>
  </si>
  <si>
    <t>5752419919</t>
  </si>
  <si>
    <t>FORNITURA ENERGIA ELETTRICA PER LE UTENZE COMUNALI - DICEMBRE 2025 - PALAZZO COMUNALE</t>
  </si>
  <si>
    <t>549</t>
  </si>
  <si>
    <t>277</t>
  </si>
  <si>
    <t>5752422207</t>
  </si>
  <si>
    <t>FORNITURA ENERGIA ELETTRICA PER LE UTENZE COMUNALI - DICEMBRE 2025 - BOCCIODROMO</t>
  </si>
  <si>
    <t>548</t>
  </si>
  <si>
    <t>5752429652</t>
  </si>
  <si>
    <t>FORNITURA ENERGIA ELETTRICA PER LE UTENZE COMUNALI - DICEMBRE 2025 - ASILO NIDO</t>
  </si>
  <si>
    <t>543</t>
  </si>
  <si>
    <t>278</t>
  </si>
  <si>
    <t>5752433515</t>
  </si>
  <si>
    <t>FORNITURA ENERGIA ELETTRICA - DICEMBRE 2025 - SCUOLA MADONNA DEL PASCO</t>
  </si>
  <si>
    <t>521</t>
  </si>
  <si>
    <t>5752435235</t>
  </si>
  <si>
    <t>FORNITURA ENERGIA ELETTRICA PER LE UTENZE COMUNALI - DICEMBRE 2025 - I.P. AREA MERCATALE</t>
  </si>
  <si>
    <t>534</t>
  </si>
  <si>
    <t>5752435484</t>
  </si>
  <si>
    <t>FORNITURA ENERGIA ELETTRICA PER LE UTENZE COMUNALI - DICEMBRE 2025 - BIBLIOTECA</t>
  </si>
  <si>
    <t>535</t>
  </si>
  <si>
    <t>5752435860</t>
  </si>
  <si>
    <t>FORNITURA ENERGIA ELETTRICA PER LE UTENZE COMUNALI - DICEMBRE 2025 - CENTRO DIURNO</t>
  </si>
  <si>
    <t>522</t>
  </si>
  <si>
    <t>281</t>
  </si>
  <si>
    <t>5752436589</t>
  </si>
  <si>
    <t>FORNITURA ENERGIA ELETTRICA PER LE UTENZE COMUNALI - DICEMBRE 2025 - SCUOLA BRANZOLA</t>
  </si>
  <si>
    <t>539</t>
  </si>
  <si>
    <t>5752436898</t>
  </si>
  <si>
    <t>FORNITURA ENERGIA ELETTRICA PER LE UTENZE COMUNALI - DICEMBRE 2025 - ANTICA CHIESA S. CATERINA</t>
  </si>
  <si>
    <t>520</t>
  </si>
  <si>
    <t>5752437375</t>
  </si>
  <si>
    <t>FORNITURA ENERGIA ELETTRICA PER LE UTENZE COMUNALI - DICEMBRE 2025 - EX SCUOLE GARAVAGNA</t>
  </si>
  <si>
    <t>514</t>
  </si>
  <si>
    <t>5752438263</t>
  </si>
  <si>
    <t>FORNITURA ENERGIA ELETTRICA PER LE UTENZE COMUNALI - DICEMBRE 2025 - RIFIUTERIA</t>
  </si>
  <si>
    <t>544</t>
  </si>
  <si>
    <t>280</t>
  </si>
  <si>
    <t>5752438795</t>
  </si>
  <si>
    <t>FORNITURA ENERGIA ELETTRICA - SFERISTERIO - DICEMBRE 2025</t>
  </si>
  <si>
    <t>501</t>
  </si>
  <si>
    <t>5752440836</t>
  </si>
  <si>
    <t>FORNITURA ENERGIA ELETTRICA PER LE UTENZE COMUNALI - DICEMBRE 2025 - BALMA CASOTTI</t>
  </si>
  <si>
    <t>519</t>
  </si>
  <si>
    <t>283</t>
  </si>
  <si>
    <t>5752441513</t>
  </si>
  <si>
    <t>FORNITURA ENERGIA ELETTRICA PER LE UTENZE COMUNALI - DICEMBRE 2025 - EX SCUOLA BONGIOVANNI</t>
  </si>
  <si>
    <t>515</t>
  </si>
  <si>
    <t>5752443128</t>
  </si>
  <si>
    <t>FORNITURA ENERGIA ELETTRICA PER LE UTENZE COMUNALI - DICEMBRE 2025 - CIRCOLO ACLI RORACCO</t>
  </si>
  <si>
    <t>516</t>
  </si>
  <si>
    <t>5752449618</t>
  </si>
  <si>
    <t>FORNITURA ENERGIA ELETTRICA PER LE UTENZE COMUNALI - DICEMBRE 2025 - SALETTA ASSOCIAZIONI</t>
  </si>
  <si>
    <t>546</t>
  </si>
  <si>
    <t>5752452106</t>
  </si>
  <si>
    <t>FORNITURA ENERGIA ELETTRICA PER LE UTENZE COMUNALI - DICEMBRE 2025 - SALONE VILLAVECCHIA</t>
  </si>
  <si>
    <t>547</t>
  </si>
  <si>
    <t>5752452199</t>
  </si>
  <si>
    <t>FORNITURA ENERGIA ELETTRICA PER LE UTENZE COMUNALI - DICEMBRE 2025 - CIMITERO VILLAVECCHIA</t>
  </si>
  <si>
    <t>538</t>
  </si>
  <si>
    <t>282</t>
  </si>
  <si>
    <t>5011600303</t>
  </si>
  <si>
    <t>TELERISCALDAMENTO - MUNICIPIO/ UFF VECCHI E CENTRO ANZIANI - DICEMBRE 2025</t>
  </si>
  <si>
    <t>542</t>
  </si>
  <si>
    <t>5011600306</t>
  </si>
  <si>
    <t>TELERISCALDAMENTO - BOCCIOFILA Z. GENERALE - DICEMBRE 2025</t>
  </si>
  <si>
    <t>526</t>
  </si>
  <si>
    <t>5011600307</t>
  </si>
  <si>
    <t>TELERISCALDAMENTO - PALESTRA SCOLASTICA - DICEMBRE 2025</t>
  </si>
  <si>
    <t>553</t>
  </si>
  <si>
    <t>287</t>
  </si>
  <si>
    <t>5011600308</t>
  </si>
  <si>
    <t>TELERISCALDAMENTO - ASILO NIDO - DICEMBRE 2025</t>
  </si>
  <si>
    <t>527</t>
  </si>
  <si>
    <t>5011600309</t>
  </si>
  <si>
    <t>TELERISCALDAMENTO - MUNICIPIO NUOVO E TEATRO - DICEMBRE 2025</t>
  </si>
  <si>
    <t>555</t>
  </si>
  <si>
    <t>5011600310</t>
  </si>
  <si>
    <t>TELERISCALDAMENTO - SCUOLA ELEMENTARE MADONNA DEL PASCO - DICEMBRE 2025</t>
  </si>
  <si>
    <t>530</t>
  </si>
  <si>
    <t>5011600311</t>
  </si>
  <si>
    <t>TELERISCALDAMENTO - SCUOLA ELEMENTARE BRANZOLA - DICEMBRE 2025</t>
  </si>
  <si>
    <t>523</t>
  </si>
  <si>
    <t>5011600312</t>
  </si>
  <si>
    <t>TELERISCALDAMENTO - BIBLIOTECA PIANO TERRA - DICEMBRE 2025</t>
  </si>
  <si>
    <t>531</t>
  </si>
  <si>
    <t>5011600313</t>
  </si>
  <si>
    <t>TELERISCALDAMENTO - CHIESA S.CATERINA - DICEMBRE 2025</t>
  </si>
  <si>
    <t>528</t>
  </si>
  <si>
    <t>5011600314</t>
  </si>
  <si>
    <t>TELERISCALDAMENTO - BOCCIOFILA ZONA SPOGLIATOI - DICEMBRE 2025</t>
  </si>
  <si>
    <t>525</t>
  </si>
  <si>
    <t>5011600317</t>
  </si>
  <si>
    <t>TELERISCALDAMENTO - BIBLIOTECA 1° PIANO - DICEMBRE 2025</t>
  </si>
  <si>
    <t>545</t>
  </si>
  <si>
    <t>5011600320</t>
  </si>
  <si>
    <t>TELERISCALDAMENTO - ASL ZONA MUSICA - DICEMBRE 2025</t>
  </si>
  <si>
    <t>552</t>
  </si>
  <si>
    <t>5011600319</t>
  </si>
  <si>
    <t>TELERISCALDAMENTO - LOCALE ASSOCIAZIONI - DICEMBRE 2025</t>
  </si>
  <si>
    <t>550</t>
  </si>
  <si>
    <t>5011600318</t>
  </si>
  <si>
    <t>TELERISCALDAMENTO - RIFIUTERIA - DICEMBRE 2025</t>
  </si>
  <si>
    <t>554</t>
  </si>
  <si>
    <t>289</t>
  </si>
  <si>
    <t>2026-V-VE2-305</t>
  </si>
  <si>
    <t>FORNITURA PRONTUARI VIOLAZIONI C.D.S. E VIOLAZIONI RIFIUTI/AMBIENTE - ANNO 2026</t>
  </si>
  <si>
    <t>B9E69E96DB</t>
  </si>
  <si>
    <t>653</t>
  </si>
  <si>
    <t>267</t>
  </si>
  <si>
    <t>6 / 5015 / 2025</t>
  </si>
  <si>
    <t>SERVIZIO DI ELABORAZIONE PAGHE E ADEMPIMENTI CONNESSI IN MATERIA DI PERSONALE - IV TRIMESTRE 2025</t>
  </si>
  <si>
    <t>B31D5C08E6</t>
  </si>
  <si>
    <t>682</t>
  </si>
  <si>
    <t>258</t>
  </si>
  <si>
    <t>AFFIDAMENTO GESTIONE PALAZZETTO VINCENZO TOMATIS AL VILLANOVA VOLLEY BALL - STAGIONE 2025</t>
  </si>
  <si>
    <t>ZC03D7C8DF</t>
  </si>
  <si>
    <t>654</t>
  </si>
  <si>
    <t>VILLANOVA VOLLEY BALL</t>
  </si>
  <si>
    <t>02275250047</t>
  </si>
  <si>
    <t>276</t>
  </si>
  <si>
    <t>V0-12747</t>
  </si>
  <si>
    <t>FORNITURA BUONI PASTO ELETTRONICI – ADESIONE CONVENZIONE CONSIP BUONI PASTO ED.9, LOTTO 2</t>
  </si>
  <si>
    <t>Z613951DBD</t>
  </si>
  <si>
    <t>681</t>
  </si>
  <si>
    <t>DAY RISTOSERVICE SPA</t>
  </si>
  <si>
    <t>03543000370</t>
  </si>
  <si>
    <t>1010202</t>
  </si>
  <si>
    <t>265</t>
  </si>
  <si>
    <t>5752420904</t>
  </si>
  <si>
    <t>FORNITURA ENERGIA ELETTRICA - DICEMBRE 2025 - PALAZZETTO</t>
  </si>
  <si>
    <t>791</t>
  </si>
  <si>
    <t>5752440166</t>
  </si>
  <si>
    <t>FORNITURA ENERGIA ELETTRICA - DICEMBRE 2025 - I.P. GROTTA DEI DOSSI</t>
  </si>
  <si>
    <t>792</t>
  </si>
  <si>
    <t>5752446194</t>
  </si>
  <si>
    <t>FORNITURA ENERGIA ELETTRICA - DICEMBRE 2025 - CENTRO ANZIANI</t>
  </si>
  <si>
    <t>793</t>
  </si>
  <si>
    <t>5011600302</t>
  </si>
  <si>
    <t>TELERISCALDAMENTO - PALAZZETTO - DICEMBRE 2025</t>
  </si>
  <si>
    <t>B9C488DB62</t>
  </si>
  <si>
    <t>804</t>
  </si>
  <si>
    <t>192</t>
  </si>
  <si>
    <t>5011600304</t>
  </si>
  <si>
    <t>TELERISCALDAMENTO - IMPIANTI SPORTIVI BRANZOLA - DICEMBRE 2025</t>
  </si>
  <si>
    <t>799</t>
  </si>
  <si>
    <t>5011600305</t>
  </si>
  <si>
    <t>TELERISCALDAMENTO - CENTRO DIURNO - DICEMBRE 2025</t>
  </si>
  <si>
    <t>802</t>
  </si>
  <si>
    <t>193</t>
  </si>
  <si>
    <t>5011600422</t>
  </si>
  <si>
    <t>TELERISCALDAMENTO - SCUOLA MATERNA/ELEMENTARE/MEDIE - DICEMBRE 2025</t>
  </si>
  <si>
    <t>800</t>
  </si>
  <si>
    <t>288</t>
  </si>
  <si>
    <t>5011600316</t>
  </si>
  <si>
    <t>TELERISCALDAMENTO - SFERISTERIO - DICEMBRE 2025</t>
  </si>
  <si>
    <t>803</t>
  </si>
  <si>
    <t>5011600315</t>
  </si>
  <si>
    <t>TELERSCALAMENTO - ASL ZONA 2 - DICEMBRE 2025</t>
  </si>
  <si>
    <t>801</t>
  </si>
  <si>
    <t>285</t>
  </si>
  <si>
    <t>2PA</t>
  </si>
  <si>
    <t>LAVORI DI COMPLETAMENTO INTERVENTI DI VALORIZZAZIONE ANTICA STRADA DEL MONTE MOMBURGO AREA GROTTA DEI DOSSI</t>
  </si>
  <si>
    <t>B9822A7CF7</t>
  </si>
  <si>
    <t>805</t>
  </si>
  <si>
    <t>SAGNELLI STEFANO</t>
  </si>
  <si>
    <t>04088910049</t>
  </si>
  <si>
    <t>183</t>
  </si>
  <si>
    <t>084500261000063</t>
  </si>
  <si>
    <t>COMPENSO PER SERVIZIO TESORERIA (ART.25, COMMA 1, CONVENZIONE SERVIZIO TESORERIA COMUNALE ANNO 2025</t>
  </si>
  <si>
    <t>Z7D16C226C</t>
  </si>
  <si>
    <t>717</t>
  </si>
  <si>
    <t>BANCA ALPI MARITTIME CREDITO COOPERATIVO CARRU S.C.P.A.</t>
  </si>
  <si>
    <t>15240741007</t>
  </si>
  <si>
    <t>00195530043</t>
  </si>
  <si>
    <t>275</t>
  </si>
  <si>
    <t>1026013346</t>
  </si>
  <si>
    <t>SERVIZIO DI AFFRANCATURA E SPEDIZIONE CORRISPONDENZA TRAMITE UFFICIO POSTALE - PERIODO DICEMBRE 2025</t>
  </si>
  <si>
    <t>B9740F19C1</t>
  </si>
  <si>
    <t>836</t>
  </si>
  <si>
    <t>270</t>
  </si>
  <si>
    <t>3/PA</t>
  </si>
  <si>
    <t>LAVORI DI RIQUALIFICAZIONE IMPIANTO DI II.PP. IN LOCALITA SANTA LUCIA.</t>
  </si>
  <si>
    <t>B99E70D1B7</t>
  </si>
  <si>
    <t>894</t>
  </si>
  <si>
    <t>G.R.B. DI ROSSI EZIO &amp; C. SNC</t>
  </si>
  <si>
    <t>00184640043</t>
  </si>
  <si>
    <t>2080201</t>
  </si>
  <si>
    <t>207</t>
  </si>
  <si>
    <t>8/001</t>
  </si>
  <si>
    <t>PNRR – M2C4I2.2 - INCARICO DI DIREZIONE LAVORI DI ADEGUAMENTO SISMICO E MESSA IN SICUREZZA RELATIVI ALLE SCUOLE DEL CAPOLUOGO ISTIUTUTO COMPRENSIVO DELFINO ORSI - CUP F77B20002130003 - CIG 9827787265</t>
  </si>
  <si>
    <t>9827787265</t>
  </si>
  <si>
    <t>974</t>
  </si>
  <si>
    <t>STUDIO PIESSEGI</t>
  </si>
  <si>
    <t>08876240014</t>
  </si>
  <si>
    <t>300</t>
  </si>
  <si>
    <t>0000653490AMC12025</t>
  </si>
  <si>
    <t>EVENTI NATALIZI 2025 - PROMOZIONE SU QUOTIDIANO LA STAMPA</t>
  </si>
  <si>
    <t>B945FFF441</t>
  </si>
  <si>
    <t>1038</t>
  </si>
  <si>
    <t>A. MANZONI &amp; C. S.p.A.</t>
  </si>
  <si>
    <t>04705810150</t>
  </si>
  <si>
    <t>244</t>
  </si>
  <si>
    <t>000000050190856T</t>
  </si>
  <si>
    <t>CANONE TELEPASS DICEMBRE 2025</t>
  </si>
  <si>
    <t>1052</t>
  </si>
  <si>
    <t>TELEPASS S.P.A.</t>
  </si>
  <si>
    <t>09771701001</t>
  </si>
  <si>
    <t>238</t>
  </si>
  <si>
    <t>000000000715202D</t>
  </si>
  <si>
    <t>UTILIZZO TELEPASS - PEDAGGI AUTOSTRADALI</t>
  </si>
  <si>
    <t>1053</t>
  </si>
  <si>
    <t>SERVIZIO DI SGOMBERO NEVE - ACCONTO 50%</t>
  </si>
  <si>
    <t>B4AFE34D63</t>
  </si>
  <si>
    <t>1067</t>
  </si>
  <si>
    <t>COSTRUIRE S.R.L.</t>
  </si>
  <si>
    <t>03526250042</t>
  </si>
  <si>
    <t>295</t>
  </si>
  <si>
    <t>296</t>
  </si>
  <si>
    <t>POTATURE PICCOLE ALBERATURE E SIEPI IN FRAZIONE BRANZOLA, CORSO EUROPA, VILLAVECCHIA E VIA TORINO.</t>
  </si>
  <si>
    <t>B9839C0C87</t>
  </si>
  <si>
    <t>1100</t>
  </si>
  <si>
    <t>BOASSO GIARDINI DI BOASSO DAVIDE</t>
  </si>
  <si>
    <t>04108890049</t>
  </si>
  <si>
    <t>BSSDVD70D08F351C</t>
  </si>
  <si>
    <t>248</t>
  </si>
  <si>
    <t>LAVORI DI TINTEGGIATURA AULE E SPAZI COMUNI ISTITUTO COMPRENSIVO DELFINO ORSI DEL CAPOLUOGO</t>
  </si>
  <si>
    <t>B9C7C9AF84</t>
  </si>
  <si>
    <t>1106</t>
  </si>
  <si>
    <t>CARDONE FABIO LEONARDO</t>
  </si>
  <si>
    <t>03108000047</t>
  </si>
  <si>
    <t>CRDFLN76L05F351E</t>
  </si>
  <si>
    <t>250</t>
  </si>
  <si>
    <t>SF00203583</t>
  </si>
  <si>
    <t>SERVIZIO DI MANUTENZIONE ORDINARIA IMPIANTI II.PP. – PERIODO GENNAIO 2026</t>
  </si>
  <si>
    <t>1105</t>
  </si>
  <si>
    <t>362</t>
  </si>
  <si>
    <t>6/PA</t>
  </si>
  <si>
    <t>SERVIZIO CIMITERIALE DICEMBRE 2025</t>
  </si>
  <si>
    <t>B5081C2773</t>
  </si>
  <si>
    <t>1085</t>
  </si>
  <si>
    <t>1100503</t>
  </si>
  <si>
    <t>246</t>
  </si>
  <si>
    <t>SERVIZIO CATTURA, TRASPORTO, MANTENIMENTO E CUSTODIA CANI CATTURATI NEL TERRITORIO - GENNAIO 2026</t>
  </si>
  <si>
    <t>1101</t>
  </si>
  <si>
    <t>257</t>
  </si>
  <si>
    <t>XIII EDIZIONE BEE-SAPORI DI MONTAGNA - COLLABORAZIONE PER MESCITA E PRESENTAZIONE VINI SERATA DEL 14 NOVEMBRE</t>
  </si>
  <si>
    <t>B90542FCB0</t>
  </si>
  <si>
    <t>1300</t>
  </si>
  <si>
    <t>ASSOCIAZIONE NON SOLO WINE APS</t>
  </si>
  <si>
    <t>03869590046</t>
  </si>
  <si>
    <t>243</t>
  </si>
  <si>
    <t>3/E</t>
  </si>
  <si>
    <t>SERVIZIO DI MANUTENZIONE E ASSISTENZA HARDWARE E SOFTWARE SISTEMISTICA - interventi gennaio 2026</t>
  </si>
  <si>
    <t>B9A9CB5A05</t>
  </si>
  <si>
    <t>1295</t>
  </si>
  <si>
    <t>255</t>
  </si>
  <si>
    <t>FPA 1/26</t>
  </si>
  <si>
    <t>PNRR, M2C4-I2.2 - FINANZIAMENTO ART.1, CO.139, L.145/2018 - LAVORI DI ADEGUAMENTO SISMICO E MESSA IN SICUREZZA RELATIVI ALLE SCUOLE DEL CAPOLUOGO - INCARICO PROFESSIONALE REDAZIONE COLLAUDO STATICO CUP F77B20002130003 - CIG B20507790D</t>
  </si>
  <si>
    <t>B20507790D</t>
  </si>
  <si>
    <t>1132</t>
  </si>
  <si>
    <t>BOTTINO GIOVANNI</t>
  </si>
  <si>
    <t>01561110048</t>
  </si>
  <si>
    <t>BTTGNN55R24H407M</t>
  </si>
  <si>
    <t>345</t>
  </si>
  <si>
    <t>7/001</t>
  </si>
  <si>
    <t>INTERVENTI DI MANUTENZIONE DEGLI IMPIANTI DI ILLUMINAZIONE PUBBLICA DI PROPRIETA COMUNALE - GENNAIO 2026</t>
  </si>
  <si>
    <t>1259</t>
  </si>
  <si>
    <t>247</t>
  </si>
  <si>
    <t>108</t>
  </si>
  <si>
    <t>SERVIZIO DI PULIZIA LOCALI PALAZZO COMUNALE E LOCALI VARI PERIODO GENNAIO 2026</t>
  </si>
  <si>
    <t>B9832AB467</t>
  </si>
  <si>
    <t>1147</t>
  </si>
  <si>
    <t>245</t>
  </si>
  <si>
    <t>PNRR, M2C4-I2.2 - FINANZIAMENTO ART.1, CO.139, L.145/2018 - LAVORI DI ADEGUAMENTO SISMICO E MESSA IN SICUREZZA RELATIVI ALLE SCUOLE DEL CAPOLUOGO - INCARICO PROFESSIONALE COORDINAMENTO SICUREZZA IN FASE DI ESECUZIONE CUP F77B20002130003 - CIG B20A5551EC</t>
  </si>
  <si>
    <t>B20A5551EC</t>
  </si>
  <si>
    <t>1174</t>
  </si>
  <si>
    <t>INTEGRA PROGETTI ASSOCIATI</t>
  </si>
  <si>
    <t>03918220041</t>
  </si>
  <si>
    <t>299</t>
  </si>
  <si>
    <t>18/FE</t>
  </si>
  <si>
    <t>PNRR M2C4I2.2 - LAVORI DI “ADEGUAMENTO SISMICO E MESSA IN SICUREZZA RELATIVI ALLE SCUOLE DEL CAPOLUOGO ISTIUTUTO COMPRENSIVO DELFINO ORSI” CUP F77B20002130003 - CIG 98281795E1</t>
  </si>
  <si>
    <t>98281795E1</t>
  </si>
  <si>
    <t>1237</t>
  </si>
  <si>
    <t>SIAL SRL</t>
  </si>
  <si>
    <t>10050280014</t>
  </si>
  <si>
    <t>416</t>
  </si>
  <si>
    <t>PA/6</t>
  </si>
  <si>
    <t>SERVIZIO TRASPORTO SCOLASTICO A.S. 2025/2026 - GENNAIO 2026</t>
  </si>
  <si>
    <t>1294</t>
  </si>
  <si>
    <t>266</t>
  </si>
  <si>
    <t>FORNITURA ARREDI SCOLASTICI PER ASILO NIDO COMUNALE "LA TANA DI BOCCHIO" - SCIVOLO PRIMIPASSI PER BEBE'</t>
  </si>
  <si>
    <t>1281</t>
  </si>
  <si>
    <t>231</t>
  </si>
  <si>
    <t>37</t>
  </si>
  <si>
    <t>1282</t>
  </si>
  <si>
    <t>232</t>
  </si>
  <si>
    <t>2026    36</t>
  </si>
  <si>
    <t>RIQUALIFICAZIONE AREA VERDE MADONNA DEL PASCO E AREA LOC BONGIOVANNI</t>
  </si>
  <si>
    <t>B9239B033A</t>
  </si>
  <si>
    <t>1387</t>
  </si>
  <si>
    <t>AR3 SRL</t>
  </si>
  <si>
    <t>02282430046</t>
  </si>
  <si>
    <t>FPA2026C00507</t>
  </si>
  <si>
    <t>CANONE SERVIZIO IDRICO - CENTRO ANZIANI - PRESUNTO AL 31.01.2026</t>
  </si>
  <si>
    <t>1385</t>
  </si>
  <si>
    <t>FPA2026C00508</t>
  </si>
  <si>
    <t>CANONE SERVIZIO IDRICO - MUNICIPIO - PRESUNTO AL 31.01.2026</t>
  </si>
  <si>
    <t>1361</t>
  </si>
  <si>
    <t>FPA2026C00509</t>
  </si>
  <si>
    <t>CANONE SERVIZIO IDRICO - CENTRO DIURNO - PRESUNTO AL 31.01.2026</t>
  </si>
  <si>
    <t>1364</t>
  </si>
  <si>
    <t>264</t>
  </si>
  <si>
    <t>FPA2026C00510</t>
  </si>
  <si>
    <t>CANONE SERVIZIO IDRICO - SCUOLA ELEMENTARE BRANZOLA - PRESUNTO AL 31.01.2026</t>
  </si>
  <si>
    <t>1362</t>
  </si>
  <si>
    <t>263</t>
  </si>
  <si>
    <t>FPA2026C00511</t>
  </si>
  <si>
    <t>CANONE SERVIZIO IDRICO - BOCCIOFILA - PRESUNTO AL 31.01.2026</t>
  </si>
  <si>
    <t>1377</t>
  </si>
  <si>
    <t>249</t>
  </si>
  <si>
    <t>FPA2026C00512</t>
  </si>
  <si>
    <t>CANONE SERVIZIO IDRICO - SCUOLE CAPOLUOGO - LETTURA AL 31.12.2025</t>
  </si>
  <si>
    <t>1384</t>
  </si>
  <si>
    <t>FPA2026C00513</t>
  </si>
  <si>
    <t>CANONE SERVIZIO IDRICO - PALAZZETTO - LETTURA AL 29.12.2025</t>
  </si>
  <si>
    <t>1366</t>
  </si>
  <si>
    <t>FPA2026C00514</t>
  </si>
  <si>
    <t>CANONE SERVIZIO IDRICO - SCUOLA MADONNA DEL PASCO - PRESUNTO AL 31.01.2026</t>
  </si>
  <si>
    <t>1365</t>
  </si>
  <si>
    <t>FPA2026C00531</t>
  </si>
  <si>
    <t>CANONE SERVIZIO IDRICO - NUCLEO CAMPO SPORTIVO - PRESUNTO AL 31.01.2026</t>
  </si>
  <si>
    <t>1367</t>
  </si>
  <si>
    <t>7/E</t>
  </si>
  <si>
    <t>RINNOVO ANNUALE N.3 LICENZE MULTIUTENZA SOFTWARE OFFICE 365 APPS FOR BUSINES 5 DEVICES, PERIODO MARZO 2026 FEBBRAIO 2027</t>
  </si>
  <si>
    <t>BA1DA444E4</t>
  </si>
  <si>
    <t>1296</t>
  </si>
  <si>
    <t>FPA2026C00532</t>
  </si>
  <si>
    <t>CANONE SERVIZIO IDRICO - SCUOLA MATERNA - PRESUNTO AL 31.01.2026</t>
  </si>
  <si>
    <t>1363</t>
  </si>
  <si>
    <t>FPA2026C00515</t>
  </si>
  <si>
    <t>CANONE SERVIZIO IDRICO - SCUOLA MATERNA MENSA - LETTURA AL 31.01.2026</t>
  </si>
  <si>
    <t>1371</t>
  </si>
  <si>
    <t>PAE0000528</t>
  </si>
  <si>
    <t>CANONE UTENZE TELEFONICHE - PERIODO DAL 01-12-2025 AL 31-01-2026</t>
  </si>
  <si>
    <t>Z2C26A1133</t>
  </si>
  <si>
    <t>1386</t>
  </si>
  <si>
    <t>FASTWEB</t>
  </si>
  <si>
    <t>12878470157</t>
  </si>
  <si>
    <t>268</t>
  </si>
  <si>
    <t>269</t>
  </si>
  <si>
    <t>FIP/47</t>
  </si>
  <si>
    <t>SMALTIMENTO RIFIUTI DICEMBRE 2025 - ORGANICO</t>
  </si>
  <si>
    <t>1435</t>
  </si>
  <si>
    <t>290</t>
  </si>
  <si>
    <t>FIP/130</t>
  </si>
  <si>
    <t>SMALTIMENTO RIFIUTI - Riaddebito costi mensili RSU/RD - CANONE GENNAIO 2026</t>
  </si>
  <si>
    <t>1436</t>
  </si>
  <si>
    <t>291</t>
  </si>
  <si>
    <t>68/PA</t>
  </si>
  <si>
    <t>NOLEGGIO FOTOCOPIATORE MULTIFUNZIONE RICOH AFICIO MOD. MP 2555 DAL 01/01/2026 AL 31/03/2026</t>
  </si>
  <si>
    <t>1403</t>
  </si>
  <si>
    <t>272</t>
  </si>
  <si>
    <t>69/PA</t>
  </si>
  <si>
    <t>NOLEGGIO FOTOCOPIATORE MULTIFUNZIONE MODELLO CANON IRC ADVANCED 5735I - PERIODO DAL 01/01/2026 AL 31/03/2026</t>
  </si>
  <si>
    <t>1405</t>
  </si>
  <si>
    <t>271</t>
  </si>
  <si>
    <t>FVL58</t>
  </si>
  <si>
    <t>SPESA REFEZIONE SCOLASTICA A. S. 2025/2026 - PERIODO GENNAIO 2026</t>
  </si>
  <si>
    <t>1419</t>
  </si>
  <si>
    <t>376</t>
  </si>
  <si>
    <t>FVL59</t>
  </si>
  <si>
    <t>SERVIZIO MENSA SCOLASTICA A.S. 2025/2026 - PRIMARIA MADONNA DEL PASCO E CAPOLUOGO - GENNAIO 2026</t>
  </si>
  <si>
    <t>1418</t>
  </si>
  <si>
    <t>377</t>
  </si>
  <si>
    <t>378</t>
  </si>
  <si>
    <t>5752459746</t>
  </si>
  <si>
    <t>ATTIVAZIONE CONTATORE TEMPORANEO - ADDOLORATA 2025</t>
  </si>
  <si>
    <t>B81162B124</t>
  </si>
  <si>
    <t>1103</t>
  </si>
  <si>
    <t>241</t>
  </si>
  <si>
    <t>INCARICO PROFESSIONALE PER REDAZIONE PROGETTO ESECUTIVO, DIREZIONE LAVORI E COORDINAMENTO SICUREZZA LAVORI DI PREDISPOSIZIONE NUOVO IMPIANTO DI ILLUMINAZIONE PUBBLICA A SERVIZIO DELLA NUOVA ROTATORIA TRA SP37 E SP 243</t>
  </si>
  <si>
    <t>B7EF96A29D</t>
  </si>
  <si>
    <t>1562</t>
  </si>
  <si>
    <t>B.I.VIL S.A.S. DI BELLINO MASSIMO &amp; C</t>
  </si>
  <si>
    <t>04026350043</t>
  </si>
  <si>
    <t>410</t>
  </si>
  <si>
    <t>13/001</t>
  </si>
  <si>
    <t>Lavori di predisposizione nuovo impianto illuminazione pubblica a servizio della nuova rotatoria di via Torino tra SP 37 e SP 243. Determinazione nr 331 del 01/10/2025 CIG B86FAEB079 CUP F75I25000210004</t>
  </si>
  <si>
    <t>B86FAEB079</t>
  </si>
  <si>
    <t>1561</t>
  </si>
  <si>
    <t>411</t>
  </si>
  <si>
    <t>EVENTI NATALIZI 2025 - ORGANIZZAZIONE CONCERTO MUSICALE 21 DICEMBRE 2025</t>
  </si>
  <si>
    <t>B945F2E7C7</t>
  </si>
  <si>
    <t>1560</t>
  </si>
  <si>
    <t>CORALE VILLANOVESE</t>
  </si>
  <si>
    <t>84015240041</t>
  </si>
  <si>
    <t>360</t>
  </si>
  <si>
    <t>12/PA</t>
  </si>
  <si>
    <t>SERVIZIO DI PULIZIA LOCALI CENTRO DIURNO SIRIO ED UFFICI CSSM PALAZZO VIA DON ROSSI PERIODO GENNAIO 2026</t>
  </si>
  <si>
    <t>B98339DC19</t>
  </si>
  <si>
    <t>1453</t>
  </si>
  <si>
    <t>15/PA</t>
  </si>
  <si>
    <t>SERVIZIO CIMITERIALE - PERIODO GENNAIO 2026</t>
  </si>
  <si>
    <t>1461</t>
  </si>
  <si>
    <t>355</t>
  </si>
  <si>
    <t>207/E</t>
  </si>
  <si>
    <t>RIPRISTINO FUNZIONALITA E OTTIMIZZAZIONE SISTEMA VIDEOSORVEGLIANZA</t>
  </si>
  <si>
    <t>B952170646</t>
  </si>
  <si>
    <t>1555</t>
  </si>
  <si>
    <t>NEWTECH INFORMATICA SRL</t>
  </si>
  <si>
    <t>01632740054</t>
  </si>
  <si>
    <t>369</t>
  </si>
  <si>
    <t>77/E</t>
  </si>
  <si>
    <t>ASSISTENZA E MANUTENZIONE TRIENNALE IMPIANTO VIDEOSORVEGLIANZA - CANONE ANNO 2026</t>
  </si>
  <si>
    <t>B9521EBBC5</t>
  </si>
  <si>
    <t>1460</t>
  </si>
  <si>
    <t>122/PA</t>
  </si>
  <si>
    <t>LICENZA SOFTWARE YEASTAR ENTERPRISE PLAN PER P550 - ANNO 2026</t>
  </si>
  <si>
    <t>B082CAAD6A</t>
  </si>
  <si>
    <t>1556</t>
  </si>
  <si>
    <t>INFORMATICA SYSTEM S.R.L.</t>
  </si>
  <si>
    <t>04187480043</t>
  </si>
  <si>
    <t>383</t>
  </si>
  <si>
    <t>128/PA</t>
  </si>
  <si>
    <t>SERVIZIO DI CONNESSIONE FIBRA OTTICA COMPRENSIVA DI LINEA DI BACKUP AUTOMATICO PRESSO ISTITUTO COMPRENSIVO - PERIODO GENNAIO/FEBBRAIO 2026</t>
  </si>
  <si>
    <t>B280EE9043</t>
  </si>
  <si>
    <t>1557</t>
  </si>
  <si>
    <t>387</t>
  </si>
  <si>
    <t>127/PA</t>
  </si>
  <si>
    <t>SERVIZIO DI FORNITURA CONNESSIONE FIBRA OTTICA PRESSO BIBLIOTECA CIVICA "GALLO ORSI"  - CANONE GENNAIO/FEBBRAIO 2026</t>
  </si>
  <si>
    <t>Z2B3D6EB53</t>
  </si>
  <si>
    <t>1558</t>
  </si>
  <si>
    <t>AREA TECNICA URBANISTICA Servizio Commercio, Agricoltura e Biblioteca</t>
  </si>
  <si>
    <t>388</t>
  </si>
  <si>
    <t>112/PA</t>
  </si>
  <si>
    <t>NOLEGGIO FOTOCOPIATORE MULTIFUNZIONE TRIUMPH ADLER 3508 PER UFFICI DI POLIZIA LOCALE - I TRIMESTRE 2026</t>
  </si>
  <si>
    <t>B83D2BF3CA</t>
  </si>
  <si>
    <t>1559</t>
  </si>
  <si>
    <t>386</t>
  </si>
  <si>
    <t>240 PA</t>
  </si>
  <si>
    <t>SERVIZIO DI SUPPORTO ALLA RISCOSSIONE COATTIVA ENTRATE COMUNALI – ANNO 2025</t>
  </si>
  <si>
    <t>Z9D2ED9A7B</t>
  </si>
  <si>
    <t>1650</t>
  </si>
  <si>
    <t>ASSIST SPA</t>
  </si>
  <si>
    <t>10596000017</t>
  </si>
  <si>
    <t>394</t>
  </si>
  <si>
    <t>FIP/46</t>
  </si>
  <si>
    <t>1648</t>
  </si>
  <si>
    <t>379</t>
  </si>
  <si>
    <t>5139/D</t>
  </si>
  <si>
    <t>CONCESSIONE DEL SERVIZIO DI RISCOSSIONE DI TUTTE LE ENTRATE DELL’ENTE NON CORRISPOSTE SPONTANEAMENTE - LOTTO NR. 118426 DEL 05/02/2026 - ICP</t>
  </si>
  <si>
    <t>1646</t>
  </si>
  <si>
    <t>381</t>
  </si>
  <si>
    <t>5140/D</t>
  </si>
  <si>
    <t>CONCESSIONE DEL SERVIZIO DI RISCOSSIONE DI TUTTE LE ENTRATE DELL’ENTE NON CORRISPOSTE SPONTANEAMENTE - LOTTO NR. 118426 DEL 05/02/2026 - TARI</t>
  </si>
  <si>
    <t>1651</t>
  </si>
  <si>
    <t>5141/D</t>
  </si>
  <si>
    <t>CONCESSIONE DEL SERVIZIO DI RISCOSSIONE DI TUTTE LE ENTRATE DELL’ENTE NON CORRISPOSTE SPONTANEAMENTE - LOTTO NR. 118426 DEL 05/02/2026 - IMU</t>
  </si>
  <si>
    <t>1649</t>
  </si>
  <si>
    <t>5142/D</t>
  </si>
  <si>
    <t>CONCESSIONE DEL SERVIZIO DI RISCOSSIONE DI TUTTE LE ENTRATE DELL’ENTE NON CORRISPOSTE SPONTANEAMENTE - LOTTO NR. 118426 DEL 05/02/2026 - TASI</t>
  </si>
  <si>
    <t>1647</t>
  </si>
  <si>
    <t>151/PA</t>
  </si>
  <si>
    <t>NOLEGGIO FOTOCOPIATORE MULTIFUNZIONE TRIUMPH ADLER 3508 - costo copie</t>
  </si>
  <si>
    <t>1519</t>
  </si>
  <si>
    <t>385</t>
  </si>
  <si>
    <t>826500096120</t>
  </si>
  <si>
    <t>FORNITURA GAS NATURALE PER LE UTENZE COMUNALI - BOCCIODROMO - GENNAIO 2026</t>
  </si>
  <si>
    <t>1687</t>
  </si>
  <si>
    <t>358</t>
  </si>
  <si>
    <t>7/G</t>
  </si>
  <si>
    <t>POTATURE ALBERATURE COMUNALI</t>
  </si>
  <si>
    <t>BA3975195F</t>
  </si>
  <si>
    <t>1750</t>
  </si>
  <si>
    <t>361</t>
  </si>
  <si>
    <t>FORNITURA MATERIALE E CERAMICHE NECESSARIE ALL'ESECUZIONE DEI LAVORI DI RIFACIMENTO URGENTE IMPIANTO IDRICO-SANITARIO LOCALI SPOGLIATOI SFERISTERIO COMUNALE</t>
  </si>
  <si>
    <t>BA1689CA1B</t>
  </si>
  <si>
    <t>1656</t>
  </si>
  <si>
    <t>PIANFEI EDILE CERAMICHE S.R.L.</t>
  </si>
  <si>
    <t>03229740042</t>
  </si>
  <si>
    <t>359</t>
  </si>
  <si>
    <t>8A00089436</t>
  </si>
  <si>
    <t>CANONE UTENZE TELEFONICHE - PERIODO 01/12/2025 - 31/01/2026 - SCUOLA MATERNA</t>
  </si>
  <si>
    <t>1694</t>
  </si>
  <si>
    <t>TIM S.P.A.</t>
  </si>
  <si>
    <t>00488410010</t>
  </si>
  <si>
    <t>390</t>
  </si>
  <si>
    <t>8A00089506</t>
  </si>
  <si>
    <t>CANONE UTENZE TELEFONICHE - PERIODO 01/12/2025 - 31/01/2026 -  FAX ISTITUTO COMPRENSIVO</t>
  </si>
  <si>
    <t>1696</t>
  </si>
  <si>
    <t>391</t>
  </si>
  <si>
    <t>8A00089998</t>
  </si>
  <si>
    <t>CANONE UTENZE TELEFONICHE - PERIODO 01/12/2025 - 31/01/2026 - COMUNE</t>
  </si>
  <si>
    <t>1697</t>
  </si>
  <si>
    <t>389</t>
  </si>
  <si>
    <t>8A00090300</t>
  </si>
  <si>
    <t>CANONE UTENZE TELEFONICHE - PERIODO 01/12/2025 - 31/01/2026 - BIBLIOTECA</t>
  </si>
  <si>
    <t>1698</t>
  </si>
  <si>
    <t>8A00090473</t>
  </si>
  <si>
    <t>CANONE UTENZE TELEFONICHE - PERIODO 01/12/2025 - 31/01/2026 - EX UFF. TECNICO</t>
  </si>
  <si>
    <t>1692</t>
  </si>
  <si>
    <t>8A00090474</t>
  </si>
  <si>
    <t>CANONE UTENZE TELEFONICHE - PERIODO 01/12/2025 - 31/01/2026 - ISTITUTO COMPRENSIVO</t>
  </si>
  <si>
    <t>1690</t>
  </si>
  <si>
    <t>8A00090612</t>
  </si>
  <si>
    <t>CANONE UTENZE TELEFONICHE - PERIODO 01/12/2025 - 31/01/2026 - FAX ANAGRAFE</t>
  </si>
  <si>
    <t>1695</t>
  </si>
  <si>
    <t>8A00090677</t>
  </si>
  <si>
    <t>CANONE UTENZE TELEFONICHE - PERIODO 01/12/2025 - 31/01/2026 - CENTRO ANZIANI</t>
  </si>
  <si>
    <t>1691</t>
  </si>
  <si>
    <t>8A00090783</t>
  </si>
  <si>
    <t>CANONE UTENZE TELEFONICHE - PERIODO 01/12/2025 - 31/01/2026 - POLIZIA MUNICIPALE</t>
  </si>
  <si>
    <t>1688</t>
  </si>
  <si>
    <t>8A00090871</t>
  </si>
  <si>
    <t>CANONE UTENZE TELEFONICHE - PERIODO 01/12/2025 - 31/01/2026 -  SCUOLA MADONNA DEL PASCO</t>
  </si>
  <si>
    <t>1693</t>
  </si>
  <si>
    <t>8A00091295</t>
  </si>
  <si>
    <t>1689</t>
  </si>
  <si>
    <t>8A00092870</t>
  </si>
  <si>
    <t>CANONE UTENZE TELEFONICHE - PERIODO 01/12/2025 - 31/01/2026 - SCUOLA ELEMENTARE BRANZOLA</t>
  </si>
  <si>
    <t>1699</t>
  </si>
  <si>
    <t>5752461860</t>
  </si>
  <si>
    <t>FORNITURA ENERGIA ELETTRICA - GENNAIO 2026 - ILLUMINAZIONE PUBBLICA</t>
  </si>
  <si>
    <t>1787</t>
  </si>
  <si>
    <t>5752467358</t>
  </si>
  <si>
    <t>FORNITURA ENERGIA ELETTRICA - GENNAIO 2026 - PALAZZO COMUNALE</t>
  </si>
  <si>
    <t>1780</t>
  </si>
  <si>
    <t>403</t>
  </si>
  <si>
    <t>5752467768</t>
  </si>
  <si>
    <t>FORNITURA ENERGIA ELETTRICA - GENNAIO 2026 - PALAZZETTO</t>
  </si>
  <si>
    <t>1798</t>
  </si>
  <si>
    <t>5752469692</t>
  </si>
  <si>
    <t>FORNITURA ENERGIA ELETTRICA - GENNAIO 2026 - BOCCIODROMO</t>
  </si>
  <si>
    <t>1763</t>
  </si>
  <si>
    <t>5752478722</t>
  </si>
  <si>
    <t>FORNITURA ENERGIA ELETTRICA - GENNAIO 2026 - SCUOLA MADONNA DEL PASCO</t>
  </si>
  <si>
    <t>1803</t>
  </si>
  <si>
    <t>404</t>
  </si>
  <si>
    <t>5752480966</t>
  </si>
  <si>
    <t>FORNITURA ENERGIA ELETTRICA - GENNAIO 2026 - CIRCOLO ACLI RORACCO</t>
  </si>
  <si>
    <t>1795</t>
  </si>
  <si>
    <t>5752482175</t>
  </si>
  <si>
    <t>FORNITURA ENERGIA ELETTRICA - GENNAIO 2026 - SCUOLA BRANZOLA</t>
  </si>
  <si>
    <t>1764</t>
  </si>
  <si>
    <t>5752482392</t>
  </si>
  <si>
    <t>FORNITURA ENERGIA ELETTRICA - GENNAIO 2026 - I.P. AREA MERCATALE</t>
  </si>
  <si>
    <t>1800</t>
  </si>
  <si>
    <t>5752482773</t>
  </si>
  <si>
    <t>FORNITURA ENERGIA ELETTRICA - GENNAIO 2026 - BIBLIOTECA</t>
  </si>
  <si>
    <t>1789</t>
  </si>
  <si>
    <t>5752482961</t>
  </si>
  <si>
    <t>FORNITURA ENERGIA ELETTRICA - GENNAIO 2026 - CENTRO DIURNO</t>
  </si>
  <si>
    <t>1796</t>
  </si>
  <si>
    <t>407</t>
  </si>
  <si>
    <t>5752483335</t>
  </si>
  <si>
    <t>FORNITURA ENERGIA ELETTRICA - GENNAIO 2026 - ANTICA CHIESA S. CATERINA</t>
  </si>
  <si>
    <t>1774</t>
  </si>
  <si>
    <t>5752483545</t>
  </si>
  <si>
    <t>FORNITURA ENERGIA ELETTRICA - GENNAIO 2026 - SFERISTERIO</t>
  </si>
  <si>
    <t>1799</t>
  </si>
  <si>
    <t>5752483735</t>
  </si>
  <si>
    <t>FORNITURA ENERGIA ELETTRICA - GENNAIO 2026  - EX SCUOLE GARAVAGNA</t>
  </si>
  <si>
    <t>1785</t>
  </si>
  <si>
    <t>5752484557</t>
  </si>
  <si>
    <t>FORNITURA ENERGIA ELETTRICA - GENNAIO 2026 - I.P. GROTTA DEI DOSSI</t>
  </si>
  <si>
    <t>1782</t>
  </si>
  <si>
    <t>5752484784</t>
  </si>
  <si>
    <t>FORNITURA ENERGIA ELETTRICA - GENNAIO 2026 - RIFIUTERIA</t>
  </si>
  <si>
    <t>1794</t>
  </si>
  <si>
    <t>405</t>
  </si>
  <si>
    <t>5752486163</t>
  </si>
  <si>
    <t>FORNITURA ENERGIA ELETTRICA - GENNAIO 2026 - EX SCUOLA BONGIOVANNI</t>
  </si>
  <si>
    <t>1801</t>
  </si>
  <si>
    <t>5752463913</t>
  </si>
  <si>
    <t>FORNITURA ENERGIA ELETTRICA - GENNAIO 2026 - CAMPO SPORTIVO BRANZOLA</t>
  </si>
  <si>
    <t>1797</t>
  </si>
  <si>
    <t>5752473466</t>
  </si>
  <si>
    <t>FORNITURA ENERGIA ELETTRICA - GENNAIO 2026 - ASILO NIDO</t>
  </si>
  <si>
    <t>1793</t>
  </si>
  <si>
    <t>406</t>
  </si>
  <si>
    <t>5752465451</t>
  </si>
  <si>
    <t>FORNITURA ENERGIA ELETTRICA - GENNAIO 2026 - SCUOLE CAPOLUOGO</t>
  </si>
  <si>
    <t>1802</t>
  </si>
  <si>
    <t>5752490367</t>
  </si>
  <si>
    <t>FORNITURA ENERGIA ELETTRICA - GENNAIO 2026 - CENTRO ANZIANI</t>
  </si>
  <si>
    <t>1781</t>
  </si>
  <si>
    <t>5752496233</t>
  </si>
  <si>
    <t>FORNITURA ENERGIA ELETTRICA - GENNAIO 2026 - SALONE VILLAVECCHIA</t>
  </si>
  <si>
    <t>1779</t>
  </si>
  <si>
    <t>5752496222</t>
  </si>
  <si>
    <t>FORNITURA ENERGIA ELETTRICA - GENNAIO 2026 - CIMITERO VILLAVECCHIA</t>
  </si>
  <si>
    <t>1778</t>
  </si>
  <si>
    <t>408</t>
  </si>
  <si>
    <t>5752493280</t>
  </si>
  <si>
    <t>FORNITURA ENERGIA ELETTRICA - GENNAIO 2026 - SALETTA ASSOCIAZIONI</t>
  </si>
  <si>
    <t>1783</t>
  </si>
  <si>
    <t>SERVIZIO DI PULIZIA LOCALI PALAZZO COMUNALE E LOCALI VARI PERIODO FEBBRAIO 2026</t>
  </si>
  <si>
    <t>1845</t>
  </si>
  <si>
    <t>356</t>
  </si>
  <si>
    <t>538 V2</t>
  </si>
  <si>
    <t>MANUTENZIONE ANNUALE PROGRAMMATA IMPIANTI ANTINTRUSIONE EDIFICI COMUNALI</t>
  </si>
  <si>
    <t>BA1FE80BAE</t>
  </si>
  <si>
    <t>1848</t>
  </si>
  <si>
    <t>MICROELETTRONICA</t>
  </si>
  <si>
    <t>02641630047</t>
  </si>
  <si>
    <t>357</t>
  </si>
  <si>
    <t>183/PA</t>
  </si>
  <si>
    <t>SERVIZIO DI ASSISTENZA E MANUTENZIONE SISTEMA DI RILEVAZIONE AUTOMATICA DELLE PRESENZE ANNO 2026</t>
  </si>
  <si>
    <t>BA3B468AD4</t>
  </si>
  <si>
    <t>1954</t>
  </si>
  <si>
    <t>382</t>
  </si>
  <si>
    <t>207/PA</t>
  </si>
  <si>
    <t>FORNITURA N.3 TONER ORIGINALI PER STAMPANTI TRIUMPH-ADLER P-5532DN</t>
  </si>
  <si>
    <t>BA48864A33</t>
  </si>
  <si>
    <t>1952</t>
  </si>
  <si>
    <t>384</t>
  </si>
  <si>
    <t>184/PA</t>
  </si>
  <si>
    <t>POTENZIAMENTO VIDEOSORVEGLIANZA ZONA PALAZZETTO SPORTIVO E SCUOLE CAPOLUOGO</t>
  </si>
  <si>
    <t>Z343D80C0C</t>
  </si>
  <si>
    <t>1956</t>
  </si>
  <si>
    <t>353</t>
  </si>
  <si>
    <t>5011600942</t>
  </si>
  <si>
    <t>TELERISCALDAMENTO - GENNAIO 2026 - ISTITUTO COMPRENSIVO CAPOLUOGO</t>
  </si>
  <si>
    <t>BA36559D13</t>
  </si>
  <si>
    <t>1937</t>
  </si>
  <si>
    <t>398</t>
  </si>
  <si>
    <t>5011600943</t>
  </si>
  <si>
    <t>TELERISCALDAMENTO - GENNAIO 2026 - PALAZZETTO</t>
  </si>
  <si>
    <t>1949</t>
  </si>
  <si>
    <t>364</t>
  </si>
  <si>
    <t>5011600944</t>
  </si>
  <si>
    <t>TELERISCALDAMENTO - GENNAIO 2026 - MUNICIPIO UFF.VECCHI E C.ANZIANI</t>
  </si>
  <si>
    <t>1950</t>
  </si>
  <si>
    <t>397</t>
  </si>
  <si>
    <t>5011600945</t>
  </si>
  <si>
    <t>TELERISCALDAMENTO - GENNAIO 2026 - IMPIANTI SPORTIVI BRANZOLA</t>
  </si>
  <si>
    <t>1931</t>
  </si>
  <si>
    <t>5011600946</t>
  </si>
  <si>
    <t>TELERISCALDAMENTO - GENNAIO 2026 - CENTRO DIURNO</t>
  </si>
  <si>
    <t>1941</t>
  </si>
  <si>
    <t>366</t>
  </si>
  <si>
    <t>5011600947</t>
  </si>
  <si>
    <t>TELERISCALDAMENTO - GENNAIO 2026 - BOCCIOFILA ZONA GENERALE</t>
  </si>
  <si>
    <t>1942</t>
  </si>
  <si>
    <t>5011600948</t>
  </si>
  <si>
    <t>TELERISCALDAMENTO - GENNAIO 2026 - PALESTRA SCOLASTICA</t>
  </si>
  <si>
    <t>1943</t>
  </si>
  <si>
    <t>5011600949</t>
  </si>
  <si>
    <t>TELERISCALDAMENTO - GENNAIO 2026 - SCUOLA ELEMENTARE MADONNA DEL PASCO</t>
  </si>
  <si>
    <t>1933</t>
  </si>
  <si>
    <t>5011600950</t>
  </si>
  <si>
    <t>TELERISCALDAMENTO - GENNAIO 2026 - MUNICIPIO NUOVO E TEATRO</t>
  </si>
  <si>
    <t>1951</t>
  </si>
  <si>
    <t>5011600951</t>
  </si>
  <si>
    <t>TELERISCALDAMENTO - GENNAIO 2026 - SCUOLA ELEMENTARE BRANZOLA</t>
  </si>
  <si>
    <t>1948</t>
  </si>
  <si>
    <t>5011600952</t>
  </si>
  <si>
    <t>TELERISCALDAMENTO - GENNAIO 2026 - BIBLIOTECA PIANO TERRA</t>
  </si>
  <si>
    <t>1939</t>
  </si>
  <si>
    <t>5011600953</t>
  </si>
  <si>
    <t>TELERISCALDAMENTO - GENNAIO 2026 - "ASD BRANZOLESE" ZONA SPOGLIATOI NUCLEO CAMPO SPORTIVO</t>
  </si>
  <si>
    <t>1944</t>
  </si>
  <si>
    <t>5011600954</t>
  </si>
  <si>
    <t>TELERISCALDAMENTO - GENNAIO 2026 - ASL (ZONA 2)</t>
  </si>
  <si>
    <t>1935</t>
  </si>
  <si>
    <t>5011600955</t>
  </si>
  <si>
    <t>TELERISCALDAMENTO - GENNAIO 2026 - SFERISTERIO</t>
  </si>
  <si>
    <t>1938</t>
  </si>
  <si>
    <t>5011600956</t>
  </si>
  <si>
    <t>TELERISCALDAMENTO - GENNAIO 2026 - CHIESA S.CATERINA</t>
  </si>
  <si>
    <t>1940</t>
  </si>
  <si>
    <t>5011600957</t>
  </si>
  <si>
    <t>TELERISCALDAMENTO - GENNAIO 2026 - ASL ZONA SALA MUSICA</t>
  </si>
  <si>
    <t>1946</t>
  </si>
  <si>
    <t>5011600958</t>
  </si>
  <si>
    <t>TELERISCALDAMENTO - GENNAIO 2026 - RIFIUTERIA</t>
  </si>
  <si>
    <t>1945</t>
  </si>
  <si>
    <t>399</t>
  </si>
  <si>
    <t>5011600959</t>
  </si>
  <si>
    <t>TELERISCALDAMENTO - GENNAIO 2026 - BIBLIOTECA PRIMO PIANO</t>
  </si>
  <si>
    <t>1947</t>
  </si>
  <si>
    <t>5011600960</t>
  </si>
  <si>
    <t>TELERISCALDAMENTO - GENNAIO 2026 - LOCALE ASSOCIAZIONI</t>
  </si>
  <si>
    <t>1934</t>
  </si>
  <si>
    <t>PNRR - M4C1I1.1 - DIREZIONE E CONTABILITA’ LAVORI DI NATURA IMPIANTISTICA (PARTE ELETTRICA) DI ADEGUAMENTO SISMICO, MESSA IN SICUREZZA ED AMPLIAMENTO ASILO NIDO COMUNALE (CUP  F71B21001360005 - CIG 9720759019)</t>
  </si>
  <si>
    <t>9720759019</t>
  </si>
  <si>
    <t>1969</t>
  </si>
  <si>
    <t>BELLINO PER. IND. MASSIMO</t>
  </si>
  <si>
    <t>02488460045</t>
  </si>
  <si>
    <t>BLLMSM71B04F351R</t>
  </si>
  <si>
    <t>1026037441</t>
  </si>
  <si>
    <t>SERVIZIO DI AFFRANCATURA E SPEDIZIONE CORRISPONDENZA TRAMITE UFFICIO POSTALE - PERIODO GENNAIO 2026</t>
  </si>
  <si>
    <t>2002</t>
  </si>
  <si>
    <t>380</t>
  </si>
  <si>
    <t>5011601233</t>
  </si>
  <si>
    <t>TELERISCALDAMENTO - GENNAIO 2026 - LOCALI CSSM + PEDIATRA</t>
  </si>
  <si>
    <t>2061</t>
  </si>
  <si>
    <t>5011601234</t>
  </si>
  <si>
    <t>TELERISCALDAMENTO - GENNAIO 2026 - ASILO NIDO NUOVO + ZONA ACS</t>
  </si>
  <si>
    <t>2060</t>
  </si>
  <si>
    <t>400</t>
  </si>
  <si>
    <t>2/PA</t>
  </si>
  <si>
    <t>PNRR - M4C1I1.1 – SERVIZIO PROGETTAZIONE DEFINITIVA- ESECUTIVA, DIREZ.LAVORI, COORD.TO SICUREZZA, CONTABILITA’ LAVORI DI ADEGUAMENTO SISMICO, MESSA IN SICUREZZA ED AMPLIAMENTO ASILO NIDO COMUNALE (CUP F71B21001360005 - CIG 97208066E0)</t>
  </si>
  <si>
    <t>97208066E0</t>
  </si>
  <si>
    <t>2064</t>
  </si>
  <si>
    <t>10/001</t>
  </si>
  <si>
    <t>PNRR - M4C1I1.1 - LAVORI DI ADEGUAMENTO SISMICO, MESSA IN SICUREZZA ED AMPLIAMENTO ASILO NIDO COMUNALE - CUP: F71B21001360005, CIG 976078134B</t>
  </si>
  <si>
    <t>976078134B</t>
  </si>
  <si>
    <t>1957</t>
  </si>
  <si>
    <t>500</t>
  </si>
  <si>
    <t>FIP/223</t>
  </si>
  <si>
    <t>CANONE SOFTWARE MAGGIOLI PER ADEMPIMENTI TQ-RIF ARERA SPORTELLI TARI - ANNO 2025</t>
  </si>
  <si>
    <t>2074</t>
  </si>
  <si>
    <t>395</t>
  </si>
  <si>
    <t>396</t>
  </si>
  <si>
    <t>881/C11</t>
  </si>
  <si>
    <t>FORNITURA BUONI PASTO ELETTRONICI ADESIONE ACCORDO QUADRO CONSIP BUONI PASTO ED.11 LOTTO 2 - DICEMBRE 2025</t>
  </si>
  <si>
    <t>B938046514</t>
  </si>
  <si>
    <t>2133</t>
  </si>
  <si>
    <t>360 WELFARE SRL</t>
  </si>
  <si>
    <t>02918310356</t>
  </si>
  <si>
    <t>SERVIZIO CATTURA, TRASPORTO, MANTENIMENTO E CUSTODIA CANI CATTURATI NEL TERRITORIO - FEBBRAIO 2026</t>
  </si>
  <si>
    <t>2206</t>
  </si>
  <si>
    <t>402</t>
  </si>
  <si>
    <t>SF00205102</t>
  </si>
  <si>
    <t>SERVIZIO DI MANUTENZIONE ORDINARIA IMPIANTI II.PP. – PERIODO FEBBRAIO 2026</t>
  </si>
  <si>
    <t>2204</t>
  </si>
  <si>
    <t>000000000955137D</t>
  </si>
  <si>
    <t>PEDAGGI AUTOSTRADALI - GENNAIO 2026</t>
  </si>
  <si>
    <t>2208</t>
  </si>
  <si>
    <t>393</t>
  </si>
  <si>
    <t>000000052692515T</t>
  </si>
  <si>
    <t>CANONE TELEPASS GENNAIO 2026</t>
  </si>
  <si>
    <t>2207</t>
  </si>
  <si>
    <t>392</t>
  </si>
  <si>
    <t>PA/11</t>
  </si>
  <si>
    <t>SERVIZIO TRASPORTO SCOLASTICO A.S. 2025/2026 - FEBBRAIO 2026</t>
  </si>
  <si>
    <t>2266</t>
  </si>
  <si>
    <t>401</t>
  </si>
  <si>
    <t>CORSO RINNOVO PATENTE CQC OPERAIO B.F.</t>
  </si>
  <si>
    <t>BA161F1972</t>
  </si>
  <si>
    <t>2292</t>
  </si>
  <si>
    <t>SCUOLA GUIDA SUBALPINA SNC</t>
  </si>
  <si>
    <t>02897490047</t>
  </si>
  <si>
    <t>FVL156</t>
  </si>
  <si>
    <t>SERVIZIO MENSA SCOLASTICA (A. S. 2025/2026) - SCUOLA DELL'INFANZIA FEBBRAIO 2026</t>
  </si>
  <si>
    <t>2349</t>
  </si>
  <si>
    <t>FVL157</t>
  </si>
  <si>
    <t>SERVIZIO DI REFEZIONE SCOLASTICA SCUOLA PRIMARIA CAPOLUOGO E SCUOLA PRIMARIA MADONNA DEL PASCO - (A.S. 2025/2026) - FEBBRAIO 2026</t>
  </si>
  <si>
    <t>2350</t>
  </si>
  <si>
    <t>1406/C11</t>
  </si>
  <si>
    <t>FORNITURA BUONI PASTO ELETTRONICI ADESIONE ACCORDO QUADRO CONSIP BUONI PASTO ED.11 LOTTO 2 - Cod.Cliente A14759 - Numero ODA 8822934</t>
  </si>
  <si>
    <t>2400</t>
  </si>
  <si>
    <t>21/E</t>
  </si>
  <si>
    <t>FORNITURA, INSTALLAZIONE E CONFIGURAZIONE FIREWALL WATCHGUARD T40 3 ANNI TOTAL SECURITY SUITE</t>
  </si>
  <si>
    <t>BA41B67991</t>
  </si>
  <si>
    <t>2515</t>
  </si>
  <si>
    <t>567</t>
  </si>
  <si>
    <t>22/E</t>
  </si>
  <si>
    <t>SERVIZIO DI MANUTENZIONE E ASSISTENZA HARDWARE E SOFTWARE SISTEMISTICA FEBBRAIO 2026</t>
  </si>
  <si>
    <t>2516</t>
  </si>
  <si>
    <t>566</t>
  </si>
  <si>
    <t>1246</t>
  </si>
  <si>
    <t>SERVIZIO DI FORNITURA CONNESSIONE WIRELESS OFFICE 20/2 MBPS PALAZZO COMUNALE PERIODO DAL 01-02-2026 AL 31-03-2026</t>
  </si>
  <si>
    <t>2469</t>
  </si>
  <si>
    <t>569</t>
  </si>
  <si>
    <t>1247</t>
  </si>
  <si>
    <t>SERVIZIO DI FORNITURA CONNESSIONE FIBRA OTTICA PALAZZO COMUNALE PER IL PERIODO DAL 01/02/2026 AL 31/03/2026</t>
  </si>
  <si>
    <t>2470</t>
  </si>
  <si>
    <t>568</t>
  </si>
  <si>
    <t>11/E</t>
  </si>
  <si>
    <t>LAVORI DI MANUTENZIONE SEGNALETICA ORIZZONTALE STRADE ED AREE COMUNALI E STRADE PROVINCIALI NEI CENTRI ABITATI COMUNALI</t>
  </si>
  <si>
    <t>B7EBC34F4E</t>
  </si>
  <si>
    <t>2417</t>
  </si>
  <si>
    <t>558</t>
  </si>
  <si>
    <t>SPAZZAMENTO MECCANIZZATO E MANUALE STRADE ED AREE DEL CENTRO STORICO INTERESSATE DAL PASSAGGIO DELLA SFILATA DI CARNEVALE DELL'ORATORIO PARROCCHIALE</t>
  </si>
  <si>
    <t>BA5D28ACA8</t>
  </si>
  <si>
    <t>2418</t>
  </si>
  <si>
    <t>557</t>
  </si>
  <si>
    <t>468 PA</t>
  </si>
  <si>
    <t>SERVIZIO DI SUPPORTO ALLA RISCOSSIONE COATTIVA DELLE ENTRATE COMUNALI - FEBBRAIO 2026</t>
  </si>
  <si>
    <t>B9A6000131</t>
  </si>
  <si>
    <t>2560</t>
  </si>
  <si>
    <t>563</t>
  </si>
  <si>
    <t>LAVORI DI RIFACIMENTO URGENTE IMPIANTO IDRICO-SANITARIO LOCALI SPOGLIATOI SFERISTERIO COMUNALE</t>
  </si>
  <si>
    <t>BA1EB8B6DD</t>
  </si>
  <si>
    <t>2591</t>
  </si>
  <si>
    <t>DHO/FEDERICO</t>
  </si>
  <si>
    <t>03632920041</t>
  </si>
  <si>
    <t>DHOFRC83C25F351V</t>
  </si>
  <si>
    <t>561</t>
  </si>
  <si>
    <t>826500181218</t>
  </si>
  <si>
    <t>FORNITURA GAS NATURALE periodo: 01.12.2025-28.02.2026  - COMUNE</t>
  </si>
  <si>
    <t>2587</t>
  </si>
  <si>
    <t>564</t>
  </si>
  <si>
    <t>565</t>
  </si>
  <si>
    <t>17/001</t>
  </si>
  <si>
    <t>INTERVENTI DI MANUTENZIONE DEGLI IMPIANTI DI ILLUMINAZIONE PUBBLICA DI PROPRIETA COMUNALE FEBBRAIO 2026</t>
  </si>
  <si>
    <t>2590</t>
  </si>
  <si>
    <t>FIP/132</t>
  </si>
  <si>
    <t>SMALTIMENTO RIFIUTI CANONE FEBBRAIO 2026 - RU + VETRO + CARTA/CARTONE + IMBALLAGGI + FARMACI + PILE</t>
  </si>
  <si>
    <t>2625</t>
  </si>
  <si>
    <t>586</t>
  </si>
  <si>
    <t>FIP/314</t>
  </si>
  <si>
    <t>SMALTIMENTO RIFIUTI CANONE FEBBRAIO 2026 - RIADDEBITO COSI MENSILI DI RACCOLTA E TRASPORTO RSU/RD</t>
  </si>
  <si>
    <t>2606</t>
  </si>
  <si>
    <t>585</t>
  </si>
  <si>
    <t>24/PA</t>
  </si>
  <si>
    <t>SERVIZIO DI PULIZIA LOCALI CENTRO DIURNO SIRIO ED UFFICI CSSM PALAZZO VIA DON ROSSI PERIODO FEBBRAIO 2026</t>
  </si>
  <si>
    <t>2624</t>
  </si>
  <si>
    <t>27/PA</t>
  </si>
  <si>
    <t>SERVIZIO CIMITERIALE QUOTA FEBBRAIO 2026</t>
  </si>
  <si>
    <t>2623</t>
  </si>
  <si>
    <t>556</t>
  </si>
  <si>
    <t>44/E</t>
  </si>
  <si>
    <t>MONTAGGIO E SMONTAGGIO LUCI NATALIZIE</t>
  </si>
  <si>
    <t>B923E8C5CE</t>
  </si>
  <si>
    <t>2626</t>
  </si>
  <si>
    <t>PEIRA IMPIANTI SRL</t>
  </si>
  <si>
    <t>02837520044</t>
  </si>
  <si>
    <t>551</t>
  </si>
  <si>
    <t>5011601423</t>
  </si>
  <si>
    <t>TELERISCALDAMENTO - FEBBRAIO 2026 - PALAZZETTO</t>
  </si>
  <si>
    <t>2639</t>
  </si>
  <si>
    <t>574</t>
  </si>
  <si>
    <t>5011601422</t>
  </si>
  <si>
    <t>TELERISCALDAMENTO - FEBBRAIO 2026 - SCUOLE CAPOLUOGO (MEDIA/PRIMARIA/INFANZIA)</t>
  </si>
  <si>
    <t>2648</t>
  </si>
  <si>
    <t>580</t>
  </si>
  <si>
    <t>5011601424</t>
  </si>
  <si>
    <t>TELERISCALDAMENTO - FEBBRAIO 2026 - MUNICIPIO UFF.VECCHI E CENTRO ANZIANI</t>
  </si>
  <si>
    <t>2645</t>
  </si>
  <si>
    <t>577</t>
  </si>
  <si>
    <t>5011601425</t>
  </si>
  <si>
    <t>TELERISCALDAMENTO - FEBBRAIO 2026 - IMPIANTI SPORTIVI BRANZOLA</t>
  </si>
  <si>
    <t>2644</t>
  </si>
  <si>
    <t>5011601426</t>
  </si>
  <si>
    <t>TELERISCALDAMENTO - FEBBRAIO 2026 - CENTRO DIURNO</t>
  </si>
  <si>
    <t>2640</t>
  </si>
  <si>
    <t>576</t>
  </si>
  <si>
    <t>5011601427</t>
  </si>
  <si>
    <t>TELERISCALDAMENTO - FEBBRAIO 2026 - PALESTRA SCOLASTICA</t>
  </si>
  <si>
    <t>2629</t>
  </si>
  <si>
    <t>5011601428</t>
  </si>
  <si>
    <t>TELERISCALDAMENTO - FEBBRAIO 2026 - SCUOLA MADONNA DEL PASCO</t>
  </si>
  <si>
    <t>2631</t>
  </si>
  <si>
    <t>5011601429</t>
  </si>
  <si>
    <t>TELERISCALDAMENTO - FEBBRAIO 2026 - MUNICIPIO NUOVO E TEATRO</t>
  </si>
  <si>
    <t>2635</t>
  </si>
  <si>
    <t>5011601430</t>
  </si>
  <si>
    <t>TELERISCALDAMENTO - FEBBRAIO 2026 - BOCCIOFILA ZONA GENERALE</t>
  </si>
  <si>
    <t>2637</t>
  </si>
  <si>
    <t>5011601431</t>
  </si>
  <si>
    <t>TELERISCALDAMENTO - FEBBRAIO 2026 - SCUOLA ELEMENTARE BRANZOLA</t>
  </si>
  <si>
    <t>2630</t>
  </si>
  <si>
    <t>5011601432</t>
  </si>
  <si>
    <t>TELERISCALDAMENTO - FEBBRAIO 2026 - BIBLIOTECA PIANO TERRA</t>
  </si>
  <si>
    <t>2632</t>
  </si>
  <si>
    <t>5011601433</t>
  </si>
  <si>
    <t>TELERISCALDAMENTO - FEBBRAIO 2026 - ZONA 3 + LOCALI CSSM + PEDIATRA</t>
  </si>
  <si>
    <t>2634</t>
  </si>
  <si>
    <t>5011601434</t>
  </si>
  <si>
    <t>TELERISCALDAMENTO - FEBBRAIO 2026 - ASL ZONA 2</t>
  </si>
  <si>
    <t>2633</t>
  </si>
  <si>
    <t>5011601435</t>
  </si>
  <si>
    <t>TELERISCALDAMENTO - FEBBRAIO 2026 - ZONA SPOGLIATOI NUCLEO CAMPO SPORTIVO (ASD BRANZOLESE)</t>
  </si>
  <si>
    <t>2641</t>
  </si>
  <si>
    <t>5011601436</t>
  </si>
  <si>
    <t>TELERISCALDAMENTO - FEBBRAIO 2026 - SFERISTERIO</t>
  </si>
  <si>
    <t>2642</t>
  </si>
  <si>
    <t>5011601437</t>
  </si>
  <si>
    <t>TELERISCALDAMENTO - FEBBRAIO 2026 - ASILO NIDO</t>
  </si>
  <si>
    <t>2636</t>
  </si>
  <si>
    <t>589</t>
  </si>
  <si>
    <t>5011601438</t>
  </si>
  <si>
    <t>TELERISCALDAMENTO - FEBBRAIO 2026 - BIBLIOTECA 1° PIANO</t>
  </si>
  <si>
    <t>2638</t>
  </si>
  <si>
    <t>5011601439</t>
  </si>
  <si>
    <t>TELERISCALDAMENTO - FEBBRAIO 2026 - LOCALE ASSOCIAZIONI</t>
  </si>
  <si>
    <t>2647</t>
  </si>
  <si>
    <t>5011601441</t>
  </si>
  <si>
    <t>TELERISCALDAMENTO - FEBBRAIO 2026 - CHIESA S. CATERINA</t>
  </si>
  <si>
    <t>2643</t>
  </si>
  <si>
    <t>5011601440</t>
  </si>
  <si>
    <t>TELERISCALDAMENTO - FEBBRAIO 2026 -  ASL ZONA 1 SALA MUSICA</t>
  </si>
  <si>
    <t>2646</t>
  </si>
  <si>
    <t>26/PA</t>
  </si>
  <si>
    <t>ALLESTIMENTO SEGGI ELETTORALI E LOCALI DORMITORI.  FORNITURA KIT MONOUSO LENZUOLA E FEDERE.</t>
  </si>
  <si>
    <t>BA8B6CF072</t>
  </si>
  <si>
    <t>2771</t>
  </si>
  <si>
    <t>MAVI TRADING di Alaimo Mauro srls</t>
  </si>
  <si>
    <t>02550220061</t>
  </si>
  <si>
    <t>420</t>
  </si>
  <si>
    <t>ALLESTIMENTO SEGGI ELETTORALI E LOCALI DORMITORI. FORNITURA MATERASSI IN CLASSE 1 DI REAZIONE AL FUOCO</t>
  </si>
  <si>
    <t>BA8CC86BDD</t>
  </si>
  <si>
    <t>2778</t>
  </si>
  <si>
    <t>421</t>
  </si>
  <si>
    <t>7893/D</t>
  </si>
  <si>
    <t>CONCESSIONE DEL SERVIZIO DI RISCOSSIONE DI TUTTE LE ENTRATE DELL’ENTE NON CORRISPOSTE SPONTANEAMENTE - LOTTO NR 120552 DEL 05/03/2026 - TARI</t>
  </si>
  <si>
    <t>2741</t>
  </si>
  <si>
    <t>562</t>
  </si>
  <si>
    <t>7894/D</t>
  </si>
  <si>
    <t>CONCESSIONE DEL SERVIZIO DI RISCOSSIONE DI TUTTE LE ENTRATE DELL’ENTE NON CORRISPOSTE SPONTANEAMENTE - LOTTO NR 120552 DEL 05/03/2026 - IMU</t>
  </si>
  <si>
    <t>2738</t>
  </si>
  <si>
    <t>7895/D</t>
  </si>
  <si>
    <t>CONCESSIONE DEL SERVIZIO DI RISCOSSIONE DI TUTTE LE ENTRATE DELL’ENTE NON CORRISPOSTE SPONTANEAMENTE - LOTTO NR 120552 DEL 05/03/2026 - TASI</t>
  </si>
  <si>
    <t>2739</t>
  </si>
  <si>
    <t>32/FE</t>
  </si>
  <si>
    <t>FORNITURA MATERIALE INERTE E CONGLOMERATO BITUMINOSO PER MANUTENZIONE STRADE COMUNALI - GENNAIO/FEBBRAIO 2026</t>
  </si>
  <si>
    <t>B9E1B2CCC4</t>
  </si>
  <si>
    <t>2740</t>
  </si>
  <si>
    <t>826500183246</t>
  </si>
  <si>
    <t>FORNITURA GAS  periodo: 01.02.2026-28.02.2026  BOCCIODROMO</t>
  </si>
  <si>
    <t>2780</t>
  </si>
  <si>
    <t>560</t>
  </si>
  <si>
    <t>133</t>
  </si>
  <si>
    <t>INCARICO PROFESSIONALE PER STESURA ATTO DI COMPRAVENDITA VILLAVECCHIA VIA GAROMBO</t>
  </si>
  <si>
    <t>BA3322298A</t>
  </si>
  <si>
    <t>2871</t>
  </si>
  <si>
    <t>CATALANO/DOTT.SA MADDALENA</t>
  </si>
  <si>
    <t>02135180046</t>
  </si>
  <si>
    <t>CTLMDL59H60H501U</t>
  </si>
  <si>
    <t>2080101</t>
  </si>
  <si>
    <t>422</t>
  </si>
  <si>
    <t>5/E</t>
  </si>
  <si>
    <t>INCARICO REVISORE DEI CONTI. PRESTAZIONI ANNO 2025</t>
  </si>
  <si>
    <t>2915</t>
  </si>
  <si>
    <t>ROMANISIO/GIUSEPPE</t>
  </si>
  <si>
    <t>03906900042</t>
  </si>
  <si>
    <t>RMNGPP69E27B841K</t>
  </si>
  <si>
    <t>423</t>
  </si>
  <si>
    <t>5752504675</t>
  </si>
  <si>
    <t>FORNITURA ENERGIA ELETTRICA - FEBBRAIO 2026 - BALMA CASOTTI</t>
  </si>
  <si>
    <t>2901</t>
  </si>
  <si>
    <t>590</t>
  </si>
  <si>
    <t>5752507375</t>
  </si>
  <si>
    <t>FORNITURA ENERGIA ELETTRICA - FEBBRAIO 2026 - SALONE VILLAVECCHIA</t>
  </si>
  <si>
    <t>2912</t>
  </si>
  <si>
    <t>578</t>
  </si>
  <si>
    <t>5752508095</t>
  </si>
  <si>
    <t>FORNITURA ENERGIA ELETTRICA - FEBBRAIO 2026 - CIMITERO VILLAVECCHIA</t>
  </si>
  <si>
    <t>2857</t>
  </si>
  <si>
    <t>588</t>
  </si>
  <si>
    <t>5752511053</t>
  </si>
  <si>
    <t>FORNITURA ENERGIA ELETTRICA - FEBBRAIO 2026 - SALETTA ASSOCIAZIONI</t>
  </si>
  <si>
    <t>2884</t>
  </si>
  <si>
    <t>5752513110</t>
  </si>
  <si>
    <t>FORNITURA ENERGIA ELETTRICA - FEBBRAIO 2026 - CENTRO ANZIANI</t>
  </si>
  <si>
    <t>2891</t>
  </si>
  <si>
    <t>5752518284</t>
  </si>
  <si>
    <t>FORNITURA ENERGIA ELETTRICA - FEBBRAIO 2026 - EX SCUOLA BONGIOVANNI</t>
  </si>
  <si>
    <t>2872</t>
  </si>
  <si>
    <t>5752518620</t>
  </si>
  <si>
    <t>FORNITURA ENERGIA ELETTRICA  - FEBBRAIO 2026 - I.P. GROTTA DEI DOSSI</t>
  </si>
  <si>
    <t>2903</t>
  </si>
  <si>
    <t>575</t>
  </si>
  <si>
    <t>5752519480</t>
  </si>
  <si>
    <t>FORNITURA ENERGIA ELETTRICA - FEBBRAIO 2026 - SCUOLA BRANZOLA</t>
  </si>
  <si>
    <t>2908</t>
  </si>
  <si>
    <t>581</t>
  </si>
  <si>
    <t>5752521316</t>
  </si>
  <si>
    <t>FORNITURA ENERGIA ELETTRICA - FEBBRAIO 2026 - ANTICA CHIESA S. CATERINA</t>
  </si>
  <si>
    <t>2896</t>
  </si>
  <si>
    <t>5752521391</t>
  </si>
  <si>
    <t>FORNITURA ENERGIA ELETTRICA - FEBBRAIO 2026 - SFERISTERIO</t>
  </si>
  <si>
    <t>2910</t>
  </si>
  <si>
    <t>573</t>
  </si>
  <si>
    <t>5752521839</t>
  </si>
  <si>
    <t>FORNITURA ENERGIA ELETTRICA - FEBBRAIO 2026 - CENTRO DIURNO</t>
  </si>
  <si>
    <t>2909</t>
  </si>
  <si>
    <t>587</t>
  </si>
  <si>
    <t>5752521844</t>
  </si>
  <si>
    <t>FORNITURA ENERGIA ELETTRICA - FEBBRAIO 2026 - RIFIUTERIA</t>
  </si>
  <si>
    <t>2911</t>
  </si>
  <si>
    <t>583</t>
  </si>
  <si>
    <t>5752521905</t>
  </si>
  <si>
    <t>FORNITURA ENERGIA ELETTRICA - FEBBRAIO 2026 - BIBLIOTECA</t>
  </si>
  <si>
    <t>2898</t>
  </si>
  <si>
    <t>5752523031</t>
  </si>
  <si>
    <t>FORNITURA ENERGIA ELETTRICA - FEBBRAIO 2026 - I.P. AREA MERCATALE</t>
  </si>
  <si>
    <t>2875</t>
  </si>
  <si>
    <t>5752524544</t>
  </si>
  <si>
    <t>FORNITURA ENERGIA ELETTRICA - FEBBRAIO 2026 - CIRCOLO ACLI RORACCO</t>
  </si>
  <si>
    <t>2876</t>
  </si>
  <si>
    <t>5752526496</t>
  </si>
  <si>
    <t>FORNITURA ENERGIA ELETTRICA - FEBBRAIO 2026 - SCUOLA MADONNA DEL PASCO</t>
  </si>
  <si>
    <t>2902</t>
  </si>
  <si>
    <t>5752528616</t>
  </si>
  <si>
    <t>FORNITURA ENERGIA ELETTRICA - FEBBRAIO 2026 - EX SCUOLE GARAVAGNA</t>
  </si>
  <si>
    <t>2900</t>
  </si>
  <si>
    <t>5752532767</t>
  </si>
  <si>
    <t>FORNITURA ENERGIA ELETTRICA - FEBBRAIO 2026 - ASILO NIDO</t>
  </si>
  <si>
    <t>2914</t>
  </si>
  <si>
    <t>579</t>
  </si>
  <si>
    <t>5752536777</t>
  </si>
  <si>
    <t>FORNITURA ENERGIA ELETTRICA - FEBBRAIO 2026 - BOCCIODROMO</t>
  </si>
  <si>
    <t>2918</t>
  </si>
  <si>
    <t>5752538193</t>
  </si>
  <si>
    <t>FORNITURA ENERGIA ELETTRICA - FEBBRAIO 2026 - PALAZZETTO</t>
  </si>
  <si>
    <t>2913</t>
  </si>
  <si>
    <t>5752538398</t>
  </si>
  <si>
    <t>FORNITURA ENERGIA ELETTRICA - FEBBRAIO 2026 - PALAZZO COMUNALE</t>
  </si>
  <si>
    <t>2917</t>
  </si>
  <si>
    <t>5752540670</t>
  </si>
  <si>
    <t>FORNITURA ENERGIA ELETTRICA - FEBBRAIO 2026 - SCUOLE CAPOLUOGO</t>
  </si>
  <si>
    <t>2889</t>
  </si>
  <si>
    <t>5752542498</t>
  </si>
  <si>
    <t>FORNITURA ENERGIA ELETTRICA - FEBBRAIO 2026 - CAMPO SPORTIVO BRANZOLA</t>
  </si>
  <si>
    <t>2919</t>
  </si>
  <si>
    <t>5752544215</t>
  </si>
  <si>
    <t>FORNITURA ENERGIA ELETTRICA - FEBBRAIO 2026 - ILLUMINAZIONE PUBBLICA</t>
  </si>
  <si>
    <t>2899</t>
  </si>
  <si>
    <t>FIP/370</t>
  </si>
  <si>
    <t>SPESA SMALTIMENTO RIFIUTI - CANONE VARIANTE SERVIZIO DI RACCOLTA PERIODO 01/08/2025 - 31/12/2025</t>
  </si>
  <si>
    <t>2874</t>
  </si>
  <si>
    <t>584</t>
  </si>
  <si>
    <t>FIP/457</t>
  </si>
  <si>
    <t>SPESA SMALTIMENTO RIFIUTI ANNO 2025 - ADEGUAMENTO ISTAT</t>
  </si>
  <si>
    <t>2892</t>
  </si>
  <si>
    <t>FIP/483</t>
  </si>
  <si>
    <t>SPESA SMALTIMENTO RIFIUTI ANNO 2025 - RIADDEBITO FORNITURA SACCHETTI RSU-RD</t>
  </si>
  <si>
    <t>2942</t>
  </si>
  <si>
    <t>7/P</t>
  </si>
  <si>
    <t>ORGANIZZAZIONE E GESTIONE CORSO DI SCI STAGIONE 2025/2026</t>
  </si>
  <si>
    <t>B97DA0E426</t>
  </si>
  <si>
    <t>2947</t>
  </si>
  <si>
    <t>SCUOLA SCI ZERONOVE</t>
  </si>
  <si>
    <t>03564310047</t>
  </si>
  <si>
    <t>1050203</t>
  </si>
  <si>
    <t>499</t>
  </si>
  <si>
    <t>103</t>
  </si>
  <si>
    <t>FORNITURA PARASPIGOLI PER LA SCUOLA MATERNA COMUNALE DEL CAPOLUOGO PER OPERE DI MANUTENZIONE STAORDINARIA</t>
  </si>
  <si>
    <t>BA77745F48</t>
  </si>
  <si>
    <t>3012</t>
  </si>
  <si>
    <t>559</t>
  </si>
  <si>
    <t>1026056999</t>
  </si>
  <si>
    <t>SERVIZIO DI SPEDIZIONE SMA POSTA REGISTRATA IN NOME PROPRIO CON PAGAMENTO DIFFERITO – PERIODO 01/02/2026 - 28/02/2026</t>
  </si>
  <si>
    <t>B70314D2DA</t>
  </si>
  <si>
    <t>3053</t>
  </si>
  <si>
    <t>572</t>
  </si>
  <si>
    <t>1026064347</t>
  </si>
  <si>
    <t>SERVIZIO DI AFFRANCATURA E SPEDIZIONE CORRISPONDENZA TRAMITE UFFICIO POSTALE - PERIODO 01/02/2026 - 28/02/2026</t>
  </si>
  <si>
    <t>3123</t>
  </si>
  <si>
    <t>571</t>
  </si>
  <si>
    <t>24</t>
  </si>
  <si>
    <t>FORNITURA LIBRI DELLA BIBLIOTECA CON BANDO MINISTERIALE - D.M. 272 DEL 05.08.2025</t>
  </si>
  <si>
    <t>BAE8BA8048</t>
  </si>
  <si>
    <t>3148</t>
  </si>
  <si>
    <t>LIBRERIA CONFABULA DI FABIO VIOLA</t>
  </si>
  <si>
    <t>03203800044</t>
  </si>
  <si>
    <t>VLIFBA78B10F351L</t>
  </si>
  <si>
    <t>582</t>
  </si>
  <si>
    <t>397/PA</t>
  </si>
  <si>
    <t>SERVIZIO DI CONNESSIONE FIBRA OTTICA COMPRENSIVA DI LINEA DI BACKUP AUTOMATICO PRESSO ISTITUTO COMPRENSIVO - PERIODO MARZO-APRILE 2026</t>
  </si>
  <si>
    <t>3249</t>
  </si>
  <si>
    <t>570</t>
  </si>
  <si>
    <t>LAVORI DI MANUTENZIONE STRAORDINARIA ALLACCIAMENTO FOGNATURA SCUOLA PRIMARIA MADONNA DEL PASCO DANNEGGIATO DAL PASSAGGIO DELLA FIBRA OTTICA.</t>
  </si>
  <si>
    <t>BAA466B512</t>
  </si>
  <si>
    <t>3195</t>
  </si>
  <si>
    <t>TOTALI FATTURE:</t>
  </si>
  <si>
    <t>IND. TEMPESTIVITA' FATTURE:</t>
  </si>
  <si>
    <t>REGIONE PIEMONTE - CANONI USO PERTINENZE IDRAULICHE</t>
  </si>
  <si>
    <t>NAP A18-2201011 - CANONE DEMANIO IDRICO FLUVIALE E LACUALE ANNO 2022 (EURO 191,00) E INTERESSI (EURO 39,26)</t>
  </si>
  <si>
    <t>NAP A18-2301001 - CANONE DEMANIO IDRICO FLUVIALE E LACUALE ANNO 2023 (EURO 191,00) E INTERESSI (EURO 25,65)</t>
  </si>
  <si>
    <t>A.S.A.P.S. - Amici e Sostenitori Polizia Stradale – Portale della Sicurezza</t>
  </si>
  <si>
    <t>SERVIZIO DI AGGIORNAMENTO TELEMATICO A MEZZO PORTALE ASAPS</t>
  </si>
  <si>
    <t>B95CF5BBCF</t>
  </si>
  <si>
    <t>CIRCOLO UNASP ACLI CANZONETEATRO</t>
  </si>
  <si>
    <t>Pagamento Fatt. n. Atto 1288 - 2025/517 del 19/12/2025 - XIII EDIZIONE BEE-SAPORI DI MONTAGNA - ANNO 2025 – SPETTACOLO MUSICALE DI MERCOLEDI' 12 NOVEMBRE</t>
  </si>
  <si>
    <t>B8D398881F</t>
  </si>
  <si>
    <t>TESORO DELLO STATO</t>
  </si>
  <si>
    <t>RIMBORSO QUOTA CONTRIBUTO ERARIALE PER COPERTURA MAGGIORI ONERI INDENNITA' AMMINISTRATORI (CO.583,584,585 L.234/21) - ANNO 2024</t>
  </si>
  <si>
    <t>TESORERIA DELLO STATO - MIN. INTERNO . VERSAMENTO C.I.E.</t>
  </si>
  <si>
    <t>COMUNE DI VILLANOVA MONDOVI' CORRISPETTIVO PER IL RILASCIO DI N.RO 99 CARTE DI IDENTITA' ELETTRONICHE - PERIODO DAL 01/12/2025 AL 31/12/2025</t>
  </si>
  <si>
    <t>LEANDRO/EMILIANO</t>
  </si>
  <si>
    <t>LAVORI DI MANUTENZIONE STRAORDINARIA, RISANAMENTO CONSERVATIVO E RIQUALIFICAZIONE ENERGETICA PALAZZO COMUNALE - QUOTA INCENTIVI TECNICI RUP</t>
  </si>
  <si>
    <t>BUONAFORTUNA/NICOLO'</t>
  </si>
  <si>
    <t>XIII EDIZIONE BEE-SAPORI DI MONTAGNA - ANNO 2025 - RESTITUZIONE QOTA DI ADESIONE ESPOSITORI</t>
  </si>
  <si>
    <t>DHO/DAVIDE</t>
  </si>
  <si>
    <t>QUOTA INCENTIVI FUNZIONI TECNICHE DIRETTORE ESECUTIVO CONTRATTO SERVIZIO REFEZIONE SCOLASTICA AA.SS.2024/2025 – 2025/2026 – 2026/2027 – ANNO 2025</t>
  </si>
  <si>
    <t>BOSCHETTI/ELISA</t>
  </si>
  <si>
    <t>AON S.P.A. BROKERS</t>
  </si>
  <si>
    <t>CIG B9E4AE5E8D - 2025/0220387 - POLIZZA ASSICURAZIONE RC GENERALE (RCT/RCO) - COMPAGNIA REALE MUTUA PERIODO 01/01/2026-30/06/2026</t>
  </si>
  <si>
    <t>B9E4AE5E8D</t>
  </si>
  <si>
    <t>ISTITUTO STORICO DELLA RESISTENZA CUNEO</t>
  </si>
  <si>
    <t>QUOTA CONSORTILE ANNO 2025 ISTITUTO STORICO DELLA RESISTENZA E DELLA SOCIETA CONTEMPORANEA IN PROVINCIA DI CUNEO</t>
  </si>
  <si>
    <t>GAZZOLA / ANTONIO</t>
  </si>
  <si>
    <t>AFFITTO LOCALI BIBLIOTECA COMUNALE CONTRATTO REP. 10631/2020 - GENNAIO 2026</t>
  </si>
  <si>
    <t>GAZZOLA / BRUNELLA</t>
  </si>
  <si>
    <t>BOETTI ELENA - ECONOMO</t>
  </si>
  <si>
    <t>Rimborso spese economato - IV trimestre 2025 (Buono 7 / 8 / 9)</t>
  </si>
  <si>
    <t>Rimborso spese economato - IV trimestre 2025 (Buono 10)</t>
  </si>
  <si>
    <t>BOASSO/RICCARDO</t>
  </si>
  <si>
    <t>INDENNITA' DI FUNZIONE AMMINISTRATORI COMUNALI - GENNAIO 2026</t>
  </si>
  <si>
    <t>MURIZASCO/ROBERTO</t>
  </si>
  <si>
    <t>VINAI/GIACOMO</t>
  </si>
  <si>
    <t>BONGIOVANNI/CHIARA MARIA</t>
  </si>
  <si>
    <t>CANDELA/CRISTINA</t>
  </si>
  <si>
    <t>TOMATIS/VINCENZO</t>
  </si>
  <si>
    <t>INCARICO PRESTAZIONI DI LAVORO AUTONOMO OCCASIONALE EX ART. 2222 C.C. PER ASSISTENZA E FORMAZIONE PROFESSIONALE IN AMBITO SERVIZI FINANZIARI - OTT.-DIC.2025</t>
  </si>
  <si>
    <t>AGENZIA DELLE ENTRATE VERSAMENTO MODELLI</t>
  </si>
  <si>
    <t>QUOTA IRAP SU INDENNITA' DI FUNZIONE AMMINISTRATORI COMUNALI - GENNAIO 2026 (versato con modello F24EP)</t>
  </si>
  <si>
    <t>QUOTA IRAP SU COMPENSI LAVORO STRAORDINARIO - IV TRIMESTRE 2025 (versato con modello F24EP)</t>
  </si>
  <si>
    <t>INCARICO PRESTAZIONI DI LAVORO AUTONOMO OCCASIONALE EX ART. 2222 C.C. PER ASSISTENZA E FORMAZIONE PROFESSIONALE IN AMBITO SERVIZI FINANZIARI OTT.-DIC.2025 - QUOTA IRAP (versato con modello F24EP)</t>
  </si>
  <si>
    <t>QUOTA IRAP 2026 PERSONALE AMMINISTRATIVO E FINANZIARIO - MESE DI GENNAIO (versato con modello F24EP)</t>
  </si>
  <si>
    <t>QUOTA IRAP SU COMPENSI LAVORO STRAORDINARIO - IV TRIMESTRE 2025   (versato con modello F24EP)</t>
  </si>
  <si>
    <t>QUOTA IRAP 2026 PERSONALE SETTORE TECNICO - MESE DI GENNAIO (versato con modello F24EP)</t>
  </si>
  <si>
    <t>QUOTA IRAP 2026 PERSONALE SETTORE SERVIZI DEMOGRAFICI - MESE DI GENNAIO (versato con modello F24EP)</t>
  </si>
  <si>
    <t>QUOTA IRAP 2026 PERSONALE SETTORE POLIZIA LOCALE - MESE DI GENNAIO (versato con modello F24EP)</t>
  </si>
  <si>
    <t>SCUOLA MATERNA PRIVATA BRANZOLA - ASILO INFANTILE "REGINA PACIS"</t>
  </si>
  <si>
    <t>CONTRIBUTO ORDINARIO SCUOLE DELL INFANZIA PARITARIE DI VILLANOVA MONDOVI  ANNO 2025</t>
  </si>
  <si>
    <t>A.S.D. G.C. RORACCO</t>
  </si>
  <si>
    <t>CONTRIBUTI ORDINARI ASSOCIAZIONI ANNO 2025</t>
  </si>
  <si>
    <t>C.S.S.M. CONSORZIO</t>
  </si>
  <si>
    <t>PROGETTO "GIOVANI WANNABE" - COFINAZIAMENTO A FAVORE DEL C.S.S.M. DI MONDOVI' QUALE ENTE CAPOFILA.</t>
  </si>
  <si>
    <t>GRUPPO/VOLONTAR. VINCENZIANO</t>
  </si>
  <si>
    <t>SALA CULTURALE F. GARELLI - SERVIZIO DI SORVEGLIANZA, CUSTODIA E PULIZIA BIENNIO ANNO 2025</t>
  </si>
  <si>
    <t>SOCIETA' OPERAIA DI MUTUO SOCCORSO</t>
  </si>
  <si>
    <t>CONTRIBUTO STRAORDINARIO PER RESTAURO FACCIATA FABBRICATO VIA ORSI, 15 DA PARTE DELLA SOCIETA OPERAIA MUTUO SOCCORSO</t>
  </si>
  <si>
    <t>SCUOLA MATERNA PRIVATA PASCO - MARIA IMMACOLATA</t>
  </si>
  <si>
    <t>CONTRIBUTO ORDINARIO SCUOLE DELL INFANZIA PARITARIE DI VILLANOVA MONDOVI ANNO 2025</t>
  </si>
  <si>
    <t>ASSOCIAZIONE SOCIETANGO</t>
  </si>
  <si>
    <t>ASD TRE VALLI BOCCE</t>
  </si>
  <si>
    <t>SOCIETA' FILARMONICA VILLANOVESE</t>
  </si>
  <si>
    <t>ASSOCIAZIONE NAZ.CARABINIERI</t>
  </si>
  <si>
    <t>INCARICO PRESTAZIONI DI LAVORO AUTONOMO OCCASIONALE EX ART. 2222 C.C. PER ASSISTENZA E FORMAZIONE PROFESSIONALE IN AMBITO SERVIZI FINANZIARI. RIMBORSO SPESE DI ACCESSO PRESSO L'ENTE - PERIODO OTT.-DIC.2025</t>
  </si>
  <si>
    <t>ASSOCIAZIONE PRO PASCHESE</t>
  </si>
  <si>
    <t>MAURO VALENTINA</t>
  </si>
  <si>
    <t>CORSO DI SCI STAGIONE 2025/2026 - RIMBORSO QUOTA ISCRIZIONE</t>
  </si>
  <si>
    <t>A.N.A.C.</t>
  </si>
  <si>
    <t>LAVORI DI MANUTENZIONE STRAORDINARIA STRADE ED AREE COMUNALI 2025 - CONTRIBUTO DI GARA</t>
  </si>
  <si>
    <t>MINISTERO DELLE INFRASTRUTTURE E DEI TRASPORTI</t>
  </si>
  <si>
    <t>CONTRATTO DI ADESIONE E ABBONAMENTO PER L ACCESSO AL SISTEMA INFORMATIVO DEL CENTRO ELABORAZIONE DATI DELLA DIREZIONE GENERALE DELLA MOTORIZZAZIONE CIVILE E DEI TRASPORTI PER L ACQUISIZIONE DELLE VISURE DA PARTE DELLA POLIZIA LOCALE.</t>
  </si>
  <si>
    <t>B9555DB7FB</t>
  </si>
  <si>
    <t>DIVERSI</t>
  </si>
  <si>
    <t>COMMISSIONI PAGAMENTO PAGO PA</t>
  </si>
  <si>
    <t>CONSORZIO PER I SERVIZI SOCIO-ASSISTENZIALI DEL MONREGALESE - QUOTA PER LA GESTIONE DEI SERVIZI SOCIO-ASSISTENZIALI A CARICO DEL COMUNE DI VILLANOVA MONDOVI - I RATA</t>
  </si>
  <si>
    <t>CAMPOVERDE/MERCY VIVIANA</t>
  </si>
  <si>
    <t>QUOTA FONDO DI SOLIDARIETA COMUNALE DESTINATO AL POTENZIAMENTO DEL TRASPORTO SCOLASTICO DEGLI STUDENTI CON DISABILITA ANNO 2025 - CONTRIBUTI ALLE FAMIGLIE</t>
  </si>
  <si>
    <t>OLIVIERO/MARCO</t>
  </si>
  <si>
    <t>BURLACU/GABRIELA</t>
  </si>
  <si>
    <t>COTRONEO/CARMELA</t>
  </si>
  <si>
    <t>ROGGERO/SABINA</t>
  </si>
  <si>
    <t>DIPARTIMENTO AFFARI INTERNI</t>
  </si>
  <si>
    <t>RECUPERO RIDUZIONE AGES 2025 A VALERE SU FSC</t>
  </si>
  <si>
    <t>RECUPERO DETRAZIONE TRASFERIMENTO CONTRIBUTI A FAVORE ARAN 2025 A VALERE SU FSC</t>
  </si>
  <si>
    <t>RIMBORSO ALLO STATO SPENDING REVIEW INFORMATICA (ART.1, COMMA 850, L. 30/12/2020, N.178) – ANNO 2025 A VALERE SU FSC</t>
  </si>
  <si>
    <t>RIMBORSO ALLO STATO SURPLUS FONDO COVID E RISTORI SPECIFICI DI SPESA NON UTILIZZATI (D.M. 08/02/2024) – RATA ANNO 2025 A VALERE SU FSC</t>
  </si>
  <si>
    <t>RIMBORSO ALLO STATO SPENDING REVIEW LEGGE DI BILANCIO 2024 (ART.1, CO.533 L.213/2023) – ANNO 2025 A VALERE SU FSC</t>
  </si>
  <si>
    <t>AFFITTO LOCALI BIBLIOTECA COMUNALE CONTRATTO REP. 10631/2020 - FEBBRAIO 2026</t>
  </si>
  <si>
    <t>I.V.A. A DEBITO DEL COMUNE DA VERSARE ALL'ERARIO - GENNAIO 2026</t>
  </si>
  <si>
    <t>COMUNE DI MONDOVI'</t>
  </si>
  <si>
    <t>ACQUISTO LIBRI DI TESTO PER GLI ALUNNI FREQUENTANTI LE SCUOLE PRIMARIE A.S 2025/2026</t>
  </si>
  <si>
    <t>PROGETTO "SPAZIO AI GIOVANI" - QUOTA OPERATORI DEL C.S.S.M. - esercizio 2024</t>
  </si>
  <si>
    <t>PROGETTO "SPAZIO AI GIOVANI" - QUOTA OPERATORI DEL C.S.S.M. - esercizio 2025</t>
  </si>
  <si>
    <t>PROVINCIA DI CUNEO SERV. TESORERIA</t>
  </si>
  <si>
    <t>QUOTA FISSA A CARICO ENTE ANNO 2026 PER CONFERIMENTO FUNZIONI STAZIONE UNICA APPALTANTE ALLA PROVINCIA DI CUNEO</t>
  </si>
  <si>
    <t>UNIONE MONTANA MONDOLE'</t>
  </si>
  <si>
    <t>SERVIZI ASSOCIATI COMMISSIONE LOCALE PAESAGGIO (CLP) PER RILASCIO AUTORIZZAZIONI PAESAGGISTICHE E SPORTELLO UNICO ATTIVITA’ PRODUTTIVE (SUAP). QUOTA A CARICO ENTE ANNO 2024</t>
  </si>
  <si>
    <t>COMUNE DI VILLANOVA MONDOVI' CORRISPETTIVO PER IL RILASCIO DI N.RO 157 CARTE DI IDENTITA' ELETTRONICHE - PERIODO DAL 01/01/2026 AL 31/01/2026</t>
  </si>
  <si>
    <t>CASA DI RIPOSO 'DON B. ROSSI'</t>
  </si>
  <si>
    <t>5 PER MILLE DELL'IRPEF A SOSTEGNO DELLE ATTIVITA’ SOCIALI ATTRIBUITA NELL’ANNO 2025 E RIFERITA ALL’ANNO FINANZIARIO 2024. EROGAZIONE ALLA CASA DI RIPOSO "DON ROSSI" DI VILLANOVA MONDOVI'</t>
  </si>
  <si>
    <t>COMMISSIONI PAGAMENTO CBILL (CASSA)</t>
  </si>
  <si>
    <t>INDENNITA' DI FUNZIONE AMMINISTRATORI COMUNALI - FEBBRAIO 2026</t>
  </si>
  <si>
    <t>QUOTA IRAP SU INDENNITA' DI FUNZIONE AMMINISTRATORI COMUNALI - ANNO 2026 (versato con modello F24EP)</t>
  </si>
  <si>
    <t>QUOTA IRAP 2026 PERSONALE AMMINISTRATIVO E FINANZIARIO - MESE DI FEBBRAIO (versato con modello F24EP)</t>
  </si>
  <si>
    <t>QUOTA IRAP 2026 PERSONALE SETTORE TECNICO - MESE DI FEBBRAIO (versato con modello F24EP)</t>
  </si>
  <si>
    <t>QUOTA IRAP 2026 PERSONALE SETTORE SERVIZI DEMOGRAFICI - MESE DI FEBBRAIO (versato con modello F24EP)</t>
  </si>
  <si>
    <t>QUOTA IRAP 2026 PERSONALE SETTORE POLIZIA LOCALE - MESE DI FEBBRAIO (versato con modello F24EP)</t>
  </si>
  <si>
    <t>SERVIZIO DI ASSISTENZA ALLE AUTONOMIE ANNO SCOLASTICO 2025/2026 - NUOVO INSERIMENTO ALUNNO TRASFERITOSI NEL COMUNE DI VILLANOVA MONDOVI'</t>
  </si>
  <si>
    <t>SERVIZIO DI ASSISTENZA SPECIALISTICA ALLE AUTONOMIE PER ALUNNI DIVERSAMENTE ABILI - ANNO SCOLASTICO 2025/2026</t>
  </si>
  <si>
    <t>AGENZIA DELLE ENTRATE</t>
  </si>
  <si>
    <t>IMPOSTA DI REGISTRO CONTRATTO DI LOCAZIONE BIBLIOTECA - ANNO 2025</t>
  </si>
  <si>
    <t>A.N.C.I. NAZIONALE</t>
  </si>
  <si>
    <t>QUOTA ASSOCIATIVA ANCI - ANNO 2026</t>
  </si>
  <si>
    <t>COMMISSIONI PAGAMENTO CBILL</t>
  </si>
  <si>
    <t>COMUNE DI VILLANOVA MONDOVI' CORRISPETTIVO PER IL RILASCIO DI N.RO 144 CARTE DI IDENTITA' ELETTRONICHE - PERIODO DAL 01/02/2026 AL 28/02/2026</t>
  </si>
  <si>
    <t>AFFITTO LOCALI BIBLIOTECA COMUNALE CONTRATTO REP. 10631/2020 - MARZO 2026</t>
  </si>
  <si>
    <t>PASQUALE/EDOARDO ORAZIO</t>
  </si>
  <si>
    <t>ACQUISTO TERRENI LOC VILLAVECCHIA VIA GAROMBO - FOGLIO 31, MAPPALE 75</t>
  </si>
  <si>
    <t>I.V.A. A DEBITO DEL COMUNE DA VERSARE ALL'ERARIO - FEBBRAIO 2026</t>
  </si>
  <si>
    <t>CENTRO RECUPERO ANIMALI SELVATICI</t>
  </si>
  <si>
    <t>CONVENZIONE PER IL RECUPERO, CURA, MANTENIMENTO E REIMMISSIONE IN LIBERTA’ ANIMALI SELVATICI FERITI O IN DIFFICOLTA’. QUOTA A CARICO ENTE ANNO 2025</t>
  </si>
  <si>
    <t>IL VILLAGGIO DI OFF UNIONE MONTANA MONDOLE'. QUOTA A CARICO ENTE PER CONFINANZIAMENTO EVENTO E LIQUIDAZIONE COME DA RENDICONTO PROT.2510/2026</t>
  </si>
  <si>
    <t>COORDINAMENTO DELLE ORGANIZZAZIONE DI VOLONTARIATO DELLA PROTEZIONE CIVILE DELLA</t>
  </si>
  <si>
    <t>R.C. VOLONTARI DI PROTEZIONE CIVILE GRUPPO DI VILLANOVA MONDOVI'</t>
  </si>
  <si>
    <t>INDENNITA' DI FUNZIONE AMMINISTRATORI COMUNALI - MARZO 2026</t>
  </si>
  <si>
    <t>QUOTA IRAP SU ARRETRATI CONTRATTUALI 2024-2025 DIPENDENTI SETTORE AMMINISTRATIVO E FINANZIARIO - MESE DI MARZO (versato con modello F24EP)</t>
  </si>
  <si>
    <t>QUOTA IRAP 2026 PERSONALE AMMINISTRATIVO E FINANZIARIO - MESE DI MARZO (versato con modello F24EP)</t>
  </si>
  <si>
    <t>QUOTA IRAP SU ARRETRATI CONTRATTUALI 2024-2025 DIPENDENTI SETTORE TECNICO - MESE DI MARZO (versato con modello F24EP)</t>
  </si>
  <si>
    <t>QUOTA IRAP 2026 PERSONALE SETTORE TECNICO - MESE DI MARZO (versato con modello F24EP)</t>
  </si>
  <si>
    <t>QUOTA IRAP SU ARRETRATI CONTRATTUALI 2024-2025 DIPENDENTI SETTORE SERVIZI DEMOGRAFICI - MESE DI MARZO (versato con modello F24EP)</t>
  </si>
  <si>
    <t>QUOTA IRAP 2026 PERSONALE SETTORE SERVIZI DEMOGRAFICI - MESE DI MARZO (versato con modello F24EP)</t>
  </si>
  <si>
    <t>QUOTA IRAP SU ARRETRATI CONTRATTUALI 2024-2025 DIPENDENTI SETTORE POLIZIA LOCALE - MESE DI MARZO (versato con modello F24EP)</t>
  </si>
  <si>
    <t>QUOTA IRAP 2026 PERSONALE SETTORE POLIZIA LOCALE - MESE DI MARZO (versato con modello F24EP)</t>
  </si>
  <si>
    <t>BERGERONE/NELLA ANDREINA</t>
  </si>
  <si>
    <t>RIMBORSO TARI 2024 VERSATA IN ECCESSO RISPETTO AL DOVUTO - IN COMPENSAZIONE CON TARI 2025</t>
  </si>
  <si>
    <t>COMUNE DI MARSALA</t>
  </si>
  <si>
    <t>RIMBORSO TRIBUTI VERSATI IN ECCESSO ALL ENTE (Prot.3965 22/04/2025)</t>
  </si>
  <si>
    <t>FENOGLIO/DIEGO</t>
  </si>
  <si>
    <t>RIMBORSO TRIBUTI VERSATI IN ECCESSO ALL ENTE (Prot 5608 del 09/06/2025)</t>
  </si>
  <si>
    <t>CERAVOLO ANTONELLO</t>
  </si>
  <si>
    <t>RIMBORSO TRIBUTI VERSATI IN ECCESSO ALL ENTE (Prot 6748 del 10/07/2025)</t>
  </si>
  <si>
    <t>MINA CRISTIANO</t>
  </si>
  <si>
    <t>RIMBORSO TRIBUTI VERSATI IN ECCESSO ALL ENTE (Prot. 10519 del 22/10/2025)</t>
  </si>
  <si>
    <t>COMUNE DI SANLURI</t>
  </si>
  <si>
    <t>RIMBORSO TRIBUTI VERSATI IN ECCESSO ALL ENTE (Prot. 11268 del 12/11/2025)</t>
  </si>
  <si>
    <t>ROSSI/TIZIANA DOMENICA</t>
  </si>
  <si>
    <t>RIMBORSO TRIBUTI VERSATI IN ECCESSO ALL ENTE (Prot. 12091 del 03/12/2025)</t>
  </si>
  <si>
    <t>CAPUTO FRANCESCO</t>
  </si>
  <si>
    <t>RIMBORSO TRIBUTI VERSATI IN ECCESSO ALL ENTE (Prot. 12636 del 16/12/2025)</t>
  </si>
  <si>
    <t>COMUNE DI TAVIANO</t>
  </si>
  <si>
    <t>RIMBORSO TRIBUTI VERSATI IN ECCESSO ALL ENTE (Prot. n. 10690 del 27/10/2025)</t>
  </si>
  <si>
    <t>GAMBARO NICOLA</t>
  </si>
  <si>
    <t>RIMBORSO TRIBUTI VERSATI IN ECCESSO ALL ENTE (Prot. 11039 del 05/11/2025)</t>
  </si>
  <si>
    <t>IMMOBILIARE CAMPERI S.A.S. DI CAMPERI GEOM.ARMANDO E C.</t>
  </si>
  <si>
    <t>RIMBORSO TRIBUTI VERSATI IN ECCESSO ALL ENTE (Prot. 10796 del 29/10/2025)</t>
  </si>
  <si>
    <t>COLLE/VALENTINA</t>
  </si>
  <si>
    <t>VOTAZIONI DEI GIORNI 22 E 23 MARZO 2026 REFERENDUM POPOLARE CONFERMATIVO DI LEGGE COSTITUZIONALE. COMPETENZE AL PRESIDENTE DEL SEGGIO N.1 - COLLE VALENTINA</t>
  </si>
  <si>
    <t>FENOGLIO/MARTINA</t>
  </si>
  <si>
    <t>VOTAZIONI DEI GIORNI 22 E 23 MARZO 2026 REFERENDUM POPOLARE CONFERMATIVO DI LEGGE COSTITUZIONALE. COMPETENZE AL SEGRETARIO DEL SEGGIO N.1 - FENOGLIO MARTINA</t>
  </si>
  <si>
    <t>BONGIOVANNI/FRANCESCA YVONNE</t>
  </si>
  <si>
    <t>VOTAZIONI DEI GIORNI 22 E 23 MARZO 2026 REFERENDUM POPOLARE CONFERMATIVO DI LEGGE COSTITUZIONALE. COMPETENZE ALLO SCRUTATORE DEL SEGGIO N.1 - BONGIOVANNI FRANCESCA YVONNE</t>
  </si>
  <si>
    <t>GIORDANETTO/ERIK</t>
  </si>
  <si>
    <t>VOTAZIONI DEI GIORNI 22 E 23 MARZO 2026 REFERENDUM POPOLARE CONFERMATIVO DI LEGGE COSTITUZIONALE. COMPETENZE ALLO SCRUTATORE DEL SEGGIO N.1 - GIORDANETTO ERIK</t>
  </si>
  <si>
    <t>VIENO/PIETRO</t>
  </si>
  <si>
    <t>VOTAZIONI DEI GIORNI 22 E 23 MARZO 2026 REFERENDUM POPOLARE CONFERMATIVO DI LEGGE COSTITUZIONALE. COMPETENZE ALLO SCRUTATORE DEL SEGGIO N.1 - VIENO PIETRO</t>
  </si>
  <si>
    <t>TARID/BOUCHRA</t>
  </si>
  <si>
    <t>VOTAZIONI DEI GIORNI 22 E 23 MARZO 2026 REFERENDUM POPOLARE CONFERMATIVO DI LEGGE COSTITUZIONALE. COMPETENZE ALLO SCRUTATORE DEL SEGGIO N.1 - TARID BOUCHRA</t>
  </si>
  <si>
    <t>BOETTI/FEDERICO BERNARDINO</t>
  </si>
  <si>
    <t>VOTAZIONI DEI GIORNI 22 E 23 MARZO 2026 REFERENDUM POPOLARE CONFERMATIVO DI LEGGE COSTITUZIONALE. COMPETENZE AL PRESIDENTE DEL SEGGIO N.2 - BOETTI FEDERICO BERNARDINO</t>
  </si>
  <si>
    <t>PEIRANO/PAOLO</t>
  </si>
  <si>
    <t>VOTAZIONI DEI GIORNI 22 E 23 MARZO 2026 REFERENDUM POPOLARE CONFERMATIVO DI LEGGE COSTITUZIONALE. COMPETENZE AL SEGRETARIO DEL SEGGIO N.2 - PEIRANO PAOLO</t>
  </si>
  <si>
    <t>FURNARI/SABRINA</t>
  </si>
  <si>
    <t>VOTAZIONI DEI GIORNI 22 E 23 MARZO 2026 REFERENDUM POPOLARE CONFERMATIVO DI LEGGE COSTITUZIONALE. COMPETENZE ALLO SCRUTATORE DEL SEGGIO N.2 - FURNARI SABRINA</t>
  </si>
  <si>
    <t>BOSIO STEFANO</t>
  </si>
  <si>
    <t>VOTAZIONI DEI GIORNI 22 E 23 MARZO 2026 REFERENDUM POPOLARE CONFERMATIVO DI LEGGE COSTITUZIONALE. COMPETENZE ALLO SCRUTATORE DEL SEGGIO N.2 - BOSIO STEFANO</t>
  </si>
  <si>
    <t>ORSI/ROSSELLA</t>
  </si>
  <si>
    <t>VOTAZIONI DEI GIORNI 22 E 23 MARZO 2026 REFERENDUM POPOLARE CONFERMATIVO DI LEGGE COSTITUZIONALE. COMPETENZE ALLO SCRUTATORE DEL SEGGIO N.2 - ORSI ROSSELLA</t>
  </si>
  <si>
    <t>BOASSO DAVIDE</t>
  </si>
  <si>
    <t>VOTAZIONI DEI GIORNI 22 E 23 MARZO 2026 REFERENDUM POPOLARE CONFERMATIVO DI LEGGE COSTITUZIONALE. COMPETENZE AL PRESIDENTE DEL SEGGIO N.3 - BOASSO DAVIDE</t>
  </si>
  <si>
    <t>CHIERA/MARTA</t>
  </si>
  <si>
    <t>VOTAZIONI DEI GIORNI 22 E 23 MARZO 2026 REFERENDUM POPOLARE CONFERMATIVO DI LEGGE COSTITUZIONALE. COMPETENZE AL SEGRETARIO DEL SEGGIO N.3 - CHIERA MARTA</t>
  </si>
  <si>
    <t>CASTELLINO/CAMILLA</t>
  </si>
  <si>
    <t>VOTAZIONI DEI GIORNI 22 E 23 MARZO 2026 REFERENDUM POPOLARE CONFERMATIVO DI LEGGE COSTITUZIONALE. COMPETENZE ALLO SCRUTATORE DEL SEGGIO N.3 - CASTELLINO CAMILLA</t>
  </si>
  <si>
    <t>AIRALDI/MARCO</t>
  </si>
  <si>
    <t>VOTAZIONI DEI GIORNI 22 E 23 MARZO 2026 REFERENDUM POPOLARE CONFERMATIVO DI LEGGE COSTITUZIONALE. COMPETENZE ALLO SCRUTATORE DEL SEGGIO N.3 - AIRALDI MARCO</t>
  </si>
  <si>
    <t>BASSO MATTEO</t>
  </si>
  <si>
    <t>VOTAZIONI DEI GIORNI 22 E 23 MARZO 2026 REFERENDUM POPOLARE CONFERMATIVO DI LEGGE COSTITUZIONALE. COMPETENZE ALLO SCRUTATORE DEL SEGGIO N.3 - BASSO MATTEO</t>
  </si>
  <si>
    <t>BERTINO/FABIO</t>
  </si>
  <si>
    <t>VOTAZIONI DEI GIORNI 22 E 23 MARZO 2026 REFERENDUM POPOLARE CONFERMATIVO DI LEGGE COSTITUZIONALE. COMPETENZE AL PRESIDENTE DEL SEGGIO N.4 - BERTINO FABIO</t>
  </si>
  <si>
    <t>BASSO/CAROLA</t>
  </si>
  <si>
    <t>VOTAZIONI DEI GIORNI 22 E 23 MARZO 2026 REFERENDUM POPOLARE CONFERMATIVO DI LEGGE COSTITUZIONALE. COMPETENZE AL SEGRETARIO DEL SEGGIO N.4 - BASSO CAROLA</t>
  </si>
  <si>
    <t>VOTAZIONI DEI GIORNI 22 E 23 MARZO 2026 REFERENDUM POPOLARE CONFERMATIVO DI LEGGE COSTITUZIONALE. COMPETENZE ALLO SCRUTATORE DEL SEGGIO N.4 - BASSO MATTEO</t>
  </si>
  <si>
    <t>FENOGLIO GIULIA</t>
  </si>
  <si>
    <t>VOTAZIONI DEI GIORNI 22 E 23 MARZO 2026 REFERENDUM POPOLARE CONFERMATIVO DI LEGGE COSTITUZIONALE. COMPETENZE ALLO SCRUTATORE DEL SEGGIO N.4 - FENOGLIO GIULIA</t>
  </si>
  <si>
    <t>MONGE SARA</t>
  </si>
  <si>
    <t>VOTAZIONI DEI GIORNI 22 E 23 MARZO 2026 REFERENDUM POPOLARE CONFERMATIVO DI LEGGE COSTITUZIONALE. COMPETENZE ALLO SCRUTATORE DEL SEGGIO N.4 - MONGE SARA</t>
  </si>
  <si>
    <t>PERCIVALLE/GABRIELE</t>
  </si>
  <si>
    <t>VOTAZIONI DEI GIORNI 22 E 23 MARZO 2026 REFERENDUM POPOLARE CONFERMATIVO DI LEGGE COSTITUZIONALE. COMPETENZE AL PRESIDENTE DEL SEGGIO N.5 - PERCIVALLE GABRIELE</t>
  </si>
  <si>
    <t>BERTOLINO/MADDALENA</t>
  </si>
  <si>
    <t>VOTAZIONI DEI GIORNI 22 E 23 MARZO 2026 REFERENDUM POPOLARE CONFERMATIVO DI LEGGE COSTITUZIONALE. COMPETENZE AL SEGRETARIO DEL SEGGIO N.5 - BERTOLINO MADDALENA</t>
  </si>
  <si>
    <t>MAGNALDI/SARA</t>
  </si>
  <si>
    <t>VOTAZIONI DEI GIORNI 22 E 23 MARZO 2026 REFERENDUM POPOLARE CONFERMATIVO DI LEGGE COSTITUZIONALE. COMPETENZE ALLO SCRUTATORE DEL SEGGIO N.5 - MAGNALDI SARA</t>
  </si>
  <si>
    <t>CAPATTI CRISTIANO</t>
  </si>
  <si>
    <t>VOTAZIONI DEI GIORNI 22 E 23 MARZO 2026 REFERENDUM POPOLARE CONFERMATIVO DI LEGGE COSTITUZIONALE. COMPETENZE ALLO SCRUTATORE DEL SEGGIO N.5 - CAPATTI CRISTIANO</t>
  </si>
  <si>
    <t>GALLESIO/ALESSIA</t>
  </si>
  <si>
    <t>VOTAZIONI DEI GIORNI 22 E 23 MARZO 2026 REFERENDUM POPOLARE CONFERMATIVO DI LEGGE COSTITUZIONALE. COMPETENZE ALLO SCRUTATORE DEL SEGGIO N.5 - GALLESIO ALESSIA</t>
  </si>
  <si>
    <t>PERCIVALLE/GIOELE</t>
  </si>
  <si>
    <t>VOTAZIONI DEI GIORNI 22 E 23 MARZO 2026 REFERENDUM POPOLARE CONFERMATIVO DI LEGGE COSTITUZIONALE. COMPETENZE AL PRESIDENTE DEL SEGGIO N.6 - PERCIVALLE GIOELE</t>
  </si>
  <si>
    <t>CARDONE/GABRIELE</t>
  </si>
  <si>
    <t>VOTAZIONI DEI GIORNI 22 E 23 MARZO 2026 REFERENDUM POPOLARE CONFERMATIVO DI LEGGE COSTITUZIONALE. COMPETENZE AL SEGRETARIO DEL SEGGIO N.6 - CARDONE GABRIELE</t>
  </si>
  <si>
    <t>boschero/maria</t>
  </si>
  <si>
    <t>VOTAZIONI DEI GIORNI 22 E 23 MARZO 2026 REFERENDUM POPOLARE CONFERMATIVO DI LEGGE COSTITUZIONALE. COMPETENZE ALLO SCRUTATORE DEL SEGGIO N.6 - BOSCHERO MARIA</t>
  </si>
  <si>
    <t>MONGE/PAOLO</t>
  </si>
  <si>
    <t>VOTAZIONI DEI GIORNI 22 E 23 MARZO 2026 REFERENDUM POPOLARE CONFERMATIVO DI LEGGE COSTITUZIONALE. COMPETENZE ALLO SCRUTATORE DEL SEGGIO N.6 - MONGE PAOLO</t>
  </si>
  <si>
    <t>BONGIOANNI/SOFIA</t>
  </si>
  <si>
    <t>VOTAZIONI DEI GIORNI 22 E 23 MARZO 2026 REFERENDUM POPOLARE CONFERMATIVO DI LEGGE COSTITUZIONALE. COMPETENZE ALLO SCRUTATORE DEL SEGGIO N.6 - BONGIOANNI SOFIA</t>
  </si>
  <si>
    <t>BOTTERO GEOM. GIUSEPPE STUDIO TECNICO</t>
  </si>
  <si>
    <t>RIMBORSO SOMME VERSATE ALL ENTE IN ECCESSO RISPETTO AL DOVUTO - DIRITTI DI ACCESSO PRATICA N.16/2026</t>
  </si>
  <si>
    <t>COMUNE DI FRABOSA SOTTANA</t>
  </si>
  <si>
    <t>COFINANZIAMENTO STRADA PIANDIMALE - Potenziamento viabilità comprensorio pascolivo Mondolè</t>
  </si>
  <si>
    <t>TOTALI MANDATI:</t>
  </si>
  <si>
    <t>IND. TEMPESTIVITA' MANDATI:</t>
  </si>
  <si>
    <t>TOTALI FINALI</t>
  </si>
  <si>
    <t>IND. TEMPESTIVITA' FINALE: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</si>
</sst>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99" formatCode="_-[$€-2]\ * #,##0.00_-;\-[$€-2]\ * #,##0.00_-;_-[$€-2]\ * &quot;-&quot;??_-"/>
  </numFmts>
  <fonts count="43" x14ac:knownFonts="1">
    <font>
      <sz val="10"/>
      <name val="Arial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6"/>
      <color indexed="8"/>
      <name val="Calibri"/>
      <family val="2"/>
    </font>
    <font>
      <sz val="9"/>
      <color indexed="8"/>
      <name val="Calibri"/>
      <family val="2"/>
    </font>
    <font>
      <b/>
      <sz val="16"/>
      <name val="Calibri"/>
      <family val="2"/>
    </font>
    <font>
      <sz val="16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8"/>
      <color indexed="8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i/>
      <sz val="8"/>
      <color indexed="8"/>
      <name val="Calibri"/>
      <family val="2"/>
    </font>
    <font>
      <i/>
      <sz val="9"/>
      <color indexed="8"/>
      <name val="Calibri"/>
      <family val="2"/>
    </font>
    <font>
      <b/>
      <i/>
      <sz val="9"/>
      <color indexed="8"/>
      <name val="Calibri"/>
      <family val="2"/>
    </font>
    <font>
      <b/>
      <sz val="11"/>
      <name val="Arial"/>
      <family val="2"/>
    </font>
    <font>
      <sz val="8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i/>
      <sz val="8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b/>
      <sz val="9"/>
      <color indexed="8"/>
      <name val="Calibri"/>
      <family val="2"/>
    </font>
    <font>
      <sz val="10"/>
      <name val="Arial"/>
    </font>
  </fonts>
  <fills count="3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theme="9" tint="0.59996337778862885"/>
        <bgColor indexed="64"/>
      </patternFill>
    </fill>
  </fills>
  <borders count="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0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2" applyNumberFormat="0" applyFill="0" applyAlignment="0" applyProtection="0"/>
    <xf numFmtId="0" fontId="6" fillId="17" borderId="3" applyNumberForma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199" fontId="42" fillId="0" borderId="0" applyFont="0" applyFill="0" applyBorder="0" applyAlignment="0" applyProtection="0"/>
    <xf numFmtId="0" fontId="7" fillId="7" borderId="1" applyNumberFormat="0" applyAlignment="0" applyProtection="0"/>
    <xf numFmtId="41" fontId="42" fillId="0" borderId="0" applyFont="0" applyFill="0" applyBorder="0" applyAlignment="0" applyProtection="0"/>
    <xf numFmtId="0" fontId="8" fillId="22" borderId="0" applyNumberFormat="0" applyBorder="0" applyAlignment="0" applyProtection="0"/>
    <xf numFmtId="0" fontId="2" fillId="0" borderId="0"/>
    <xf numFmtId="0" fontId="34" fillId="0" borderId="0"/>
    <xf numFmtId="0" fontId="42" fillId="0" borderId="0"/>
    <xf numFmtId="0" fontId="42" fillId="0" borderId="0"/>
    <xf numFmtId="0" fontId="37" fillId="0" borderId="0"/>
    <xf numFmtId="0" fontId="9" fillId="0" borderId="0"/>
    <xf numFmtId="0" fontId="42" fillId="23" borderId="4" applyNumberFormat="0" applyFon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</cellStyleXfs>
  <cellXfs count="317">
    <xf numFmtId="0" fontId="0" fillId="0" borderId="0" xfId="0" applyAlignment="1"/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9" fontId="0" fillId="0" borderId="0" xfId="0" applyNumberFormat="1" applyAlignment="1">
      <alignment horizontal="center"/>
    </xf>
    <xf numFmtId="49" fontId="0" fillId="0" borderId="0" xfId="0" applyNumberFormat="1" applyAlignment="1"/>
    <xf numFmtId="49" fontId="0" fillId="0" borderId="0" xfId="0" applyNumberFormat="1" applyAlignment="1">
      <alignment horizontal="left"/>
    </xf>
    <xf numFmtId="49" fontId="1" fillId="0" borderId="0" xfId="0" applyNumberFormat="1" applyFont="1" applyAlignment="1">
      <alignment horizontal="right"/>
    </xf>
    <xf numFmtId="0" fontId="0" fillId="0" borderId="0" xfId="0" applyAlignment="1" applyProtection="1">
      <alignment horizontal="center"/>
      <protection locked="0"/>
    </xf>
    <xf numFmtId="49" fontId="1" fillId="22" borderId="10" xfId="0" applyNumberFormat="1" applyFont="1" applyFill="1" applyBorder="1" applyAlignment="1">
      <alignment horizontal="center" wrapText="1" shrinkToFit="1"/>
    </xf>
    <xf numFmtId="49" fontId="1" fillId="22" borderId="10" xfId="0" applyNumberFormat="1" applyFont="1" applyFill="1" applyBorder="1" applyAlignment="1">
      <alignment horizontal="left"/>
    </xf>
    <xf numFmtId="49" fontId="1" fillId="22" borderId="10" xfId="0" applyNumberFormat="1" applyFont="1" applyFill="1" applyBorder="1" applyAlignment="1">
      <alignment horizontal="left" wrapText="1" shrinkToFit="1"/>
    </xf>
    <xf numFmtId="0" fontId="1" fillId="22" borderId="10" xfId="0" applyFont="1" applyFill="1" applyBorder="1" applyAlignment="1"/>
    <xf numFmtId="0" fontId="1" fillId="22" borderId="10" xfId="0" applyNumberFormat="1" applyFont="1" applyFill="1" applyBorder="1" applyAlignment="1">
      <alignment horizontal="right" wrapText="1" shrinkToFit="1"/>
    </xf>
    <xf numFmtId="0" fontId="1" fillId="22" borderId="10" xfId="0" applyFont="1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17" fillId="0" borderId="0" xfId="32" applyNumberFormat="1" applyFont="1" applyBorder="1" applyAlignment="1">
      <alignment horizontal="center" vertical="center"/>
    </xf>
    <xf numFmtId="0" fontId="20" fillId="0" borderId="11" xfId="32" applyNumberFormat="1" applyFont="1" applyFill="1" applyBorder="1" applyAlignment="1">
      <alignment horizontal="center" vertical="center"/>
    </xf>
    <xf numFmtId="0" fontId="20" fillId="0" borderId="0" xfId="32" applyNumberFormat="1" applyFont="1" applyFill="1" applyBorder="1" applyAlignment="1">
      <alignment horizontal="center" vertical="center"/>
    </xf>
    <xf numFmtId="49" fontId="20" fillId="0" borderId="0" xfId="32" applyNumberFormat="1" applyFont="1" applyFill="1" applyBorder="1" applyAlignment="1">
      <alignment horizontal="center" vertical="center"/>
    </xf>
    <xf numFmtId="0" fontId="20" fillId="0" borderId="0" xfId="32" applyNumberFormat="1" applyFont="1" applyFill="1" applyBorder="1" applyAlignment="1">
      <alignment horizontal="left" vertical="center"/>
    </xf>
    <xf numFmtId="4" fontId="20" fillId="0" borderId="0" xfId="32" applyNumberFormat="1" applyFont="1" applyFill="1" applyBorder="1" applyAlignment="1">
      <alignment horizontal="right" vertical="center"/>
    </xf>
    <xf numFmtId="49" fontId="20" fillId="0" borderId="0" xfId="32" applyNumberFormat="1" applyFont="1" applyFill="1" applyBorder="1" applyAlignment="1" applyProtection="1">
      <alignment horizontal="center" vertical="center"/>
    </xf>
    <xf numFmtId="3" fontId="20" fillId="0" borderId="0" xfId="32" applyNumberFormat="1" applyFont="1" applyFill="1" applyBorder="1" applyAlignment="1">
      <alignment horizontal="right" vertical="center"/>
    </xf>
    <xf numFmtId="3" fontId="20" fillId="0" borderId="0" xfId="32" applyNumberFormat="1" applyFont="1" applyFill="1" applyBorder="1" applyAlignment="1">
      <alignment horizontal="center" vertical="center"/>
    </xf>
    <xf numFmtId="3" fontId="17" fillId="0" borderId="0" xfId="32" applyNumberFormat="1" applyFont="1" applyFill="1" applyBorder="1" applyAlignment="1">
      <alignment horizontal="center" vertical="center"/>
    </xf>
    <xf numFmtId="0" fontId="17" fillId="0" borderId="0" xfId="32" applyNumberFormat="1" applyFont="1" applyFill="1" applyBorder="1" applyAlignment="1">
      <alignment horizontal="center" vertical="center"/>
    </xf>
    <xf numFmtId="0" fontId="17" fillId="0" borderId="12" xfId="32" applyNumberFormat="1" applyFont="1" applyBorder="1" applyAlignment="1">
      <alignment horizontal="center" vertical="center"/>
    </xf>
    <xf numFmtId="0" fontId="17" fillId="0" borderId="13" xfId="32" applyNumberFormat="1" applyFont="1" applyBorder="1" applyAlignment="1">
      <alignment horizontal="center" vertical="center"/>
    </xf>
    <xf numFmtId="49" fontId="17" fillId="0" borderId="13" xfId="32" applyNumberFormat="1" applyFont="1" applyBorder="1" applyAlignment="1">
      <alignment horizontal="center" vertical="center"/>
    </xf>
    <xf numFmtId="0" fontId="17" fillId="0" borderId="13" xfId="32" applyNumberFormat="1" applyFont="1" applyBorder="1" applyAlignment="1">
      <alignment horizontal="left" vertical="center"/>
    </xf>
    <xf numFmtId="4" fontId="17" fillId="0" borderId="13" xfId="32" applyNumberFormat="1" applyFont="1" applyBorder="1" applyAlignment="1">
      <alignment horizontal="right" vertical="center"/>
    </xf>
    <xf numFmtId="3" fontId="2" fillId="0" borderId="14" xfId="32" applyNumberFormat="1" applyFont="1" applyBorder="1" applyAlignment="1" applyProtection="1">
      <alignment horizontal="right" vertical="center"/>
      <protection locked="0"/>
    </xf>
    <xf numFmtId="0" fontId="2" fillId="0" borderId="0" xfId="32" applyNumberFormat="1" applyBorder="1" applyAlignment="1">
      <alignment horizontal="center" vertical="center"/>
    </xf>
    <xf numFmtId="49" fontId="2" fillId="0" borderId="0" xfId="32" applyNumberFormat="1" applyBorder="1" applyAlignment="1">
      <alignment horizontal="center" vertical="center"/>
    </xf>
    <xf numFmtId="0" fontId="2" fillId="0" borderId="0" xfId="32" applyNumberFormat="1" applyBorder="1" applyAlignment="1">
      <alignment horizontal="left" vertical="center"/>
    </xf>
    <xf numFmtId="4" fontId="2" fillId="0" borderId="0" xfId="32" applyNumberFormat="1" applyBorder="1" applyAlignment="1">
      <alignment horizontal="right" vertical="center"/>
    </xf>
    <xf numFmtId="49" fontId="2" fillId="0" borderId="0" xfId="32" applyNumberFormat="1" applyBorder="1" applyAlignment="1" applyProtection="1">
      <alignment horizontal="center" vertical="center"/>
      <protection locked="0"/>
    </xf>
    <xf numFmtId="3" fontId="2" fillId="0" borderId="0" xfId="32" applyNumberFormat="1" applyBorder="1" applyAlignment="1">
      <alignment horizontal="right" vertical="center"/>
    </xf>
    <xf numFmtId="3" fontId="2" fillId="0" borderId="0" xfId="32" applyNumberFormat="1" applyBorder="1" applyAlignment="1">
      <alignment horizontal="center" vertical="center"/>
    </xf>
    <xf numFmtId="3" fontId="2" fillId="0" borderId="0" xfId="32" applyNumberFormat="1" applyFill="1" applyBorder="1" applyAlignment="1">
      <alignment horizontal="center" vertical="center"/>
    </xf>
    <xf numFmtId="0" fontId="2" fillId="0" borderId="0" xfId="32" applyNumberFormat="1" applyFill="1" applyBorder="1" applyAlignment="1">
      <alignment horizontal="center" vertical="center"/>
    </xf>
    <xf numFmtId="0" fontId="21" fillId="0" borderId="0" xfId="32" applyNumberFormat="1" applyFont="1" applyBorder="1" applyAlignment="1">
      <alignment horizontal="center" vertical="center"/>
    </xf>
    <xf numFmtId="49" fontId="21" fillId="0" borderId="0" xfId="32" applyNumberFormat="1" applyFont="1" applyBorder="1" applyAlignment="1">
      <alignment horizontal="center" vertical="center"/>
    </xf>
    <xf numFmtId="0" fontId="21" fillId="0" borderId="0" xfId="32" applyNumberFormat="1" applyFont="1" applyBorder="1" applyAlignment="1">
      <alignment horizontal="left" vertical="center"/>
    </xf>
    <xf numFmtId="4" fontId="21" fillId="0" borderId="0" xfId="32" applyNumberFormat="1" applyFont="1" applyBorder="1" applyAlignment="1">
      <alignment horizontal="right" vertical="center"/>
    </xf>
    <xf numFmtId="0" fontId="21" fillId="0" borderId="0" xfId="37" applyNumberFormat="1" applyFont="1" applyFill="1" applyBorder="1" applyAlignment="1">
      <alignment horizontal="center" vertical="center" wrapText="1"/>
    </xf>
    <xf numFmtId="49" fontId="21" fillId="0" borderId="0" xfId="32" applyNumberFormat="1" applyFont="1" applyBorder="1" applyAlignment="1" applyProtection="1">
      <alignment horizontal="center" vertical="center"/>
      <protection locked="0"/>
    </xf>
    <xf numFmtId="3" fontId="21" fillId="0" borderId="0" xfId="32" applyNumberFormat="1" applyFont="1" applyBorder="1" applyAlignment="1">
      <alignment horizontal="right" vertical="center"/>
    </xf>
    <xf numFmtId="3" fontId="21" fillId="0" borderId="0" xfId="32" applyNumberFormat="1" applyFont="1" applyFill="1" applyBorder="1" applyAlignment="1">
      <alignment horizontal="center" vertical="center"/>
    </xf>
    <xf numFmtId="3" fontId="21" fillId="0" borderId="0" xfId="32" applyNumberFormat="1" applyFont="1" applyBorder="1" applyAlignment="1">
      <alignment horizontal="center" vertical="center"/>
    </xf>
    <xf numFmtId="0" fontId="21" fillId="16" borderId="14" xfId="37" applyNumberFormat="1" applyFont="1" applyFill="1" applyBorder="1" applyAlignment="1">
      <alignment horizontal="center" vertical="center"/>
    </xf>
    <xf numFmtId="49" fontId="21" fillId="4" borderId="15" xfId="37" applyNumberFormat="1" applyFont="1" applyFill="1" applyBorder="1" applyAlignment="1" applyProtection="1">
      <alignment horizontal="center" vertical="center"/>
    </xf>
    <xf numFmtId="49" fontId="21" fillId="16" borderId="14" xfId="37" applyNumberFormat="1" applyFont="1" applyFill="1" applyBorder="1" applyAlignment="1">
      <alignment horizontal="center" vertical="center"/>
    </xf>
    <xf numFmtId="4" fontId="21" fillId="16" borderId="14" xfId="37" applyNumberFormat="1" applyFont="1" applyFill="1" applyBorder="1" applyAlignment="1">
      <alignment horizontal="center" vertical="center"/>
    </xf>
    <xf numFmtId="49" fontId="21" fillId="22" borderId="14" xfId="32" applyNumberFormat="1" applyFont="1" applyFill="1" applyBorder="1" applyAlignment="1" applyProtection="1">
      <alignment horizontal="center" vertical="center"/>
    </xf>
    <xf numFmtId="3" fontId="21" fillId="6" borderId="14" xfId="32" applyNumberFormat="1" applyFont="1" applyFill="1" applyBorder="1" applyAlignment="1">
      <alignment horizontal="center" vertical="center"/>
    </xf>
    <xf numFmtId="49" fontId="21" fillId="0" borderId="0" xfId="37" applyNumberFormat="1" applyFont="1" applyFill="1" applyBorder="1" applyAlignment="1">
      <alignment horizontal="center" vertical="center" wrapText="1"/>
    </xf>
    <xf numFmtId="0" fontId="17" fillId="0" borderId="14" xfId="32" applyNumberFormat="1" applyFont="1" applyBorder="1" applyAlignment="1">
      <alignment horizontal="center" vertical="center"/>
    </xf>
    <xf numFmtId="3" fontId="21" fillId="0" borderId="0" xfId="32" applyNumberFormat="1" applyFont="1" applyBorder="1" applyAlignment="1" applyProtection="1">
      <alignment horizontal="center" vertical="center"/>
      <protection locked="0"/>
    </xf>
    <xf numFmtId="49" fontId="21" fillId="0" borderId="0" xfId="32" applyNumberFormat="1" applyFont="1" applyBorder="1" applyAlignment="1">
      <alignment horizontal="left" vertical="center"/>
    </xf>
    <xf numFmtId="0" fontId="1" fillId="22" borderId="10" xfId="0" applyFont="1" applyFill="1" applyBorder="1" applyAlignment="1">
      <alignment wrapText="1" shrinkToFit="1"/>
    </xf>
    <xf numFmtId="0" fontId="0" fillId="0" borderId="0" xfId="0" applyAlignment="1">
      <alignment horizontal="center" vertical="center"/>
    </xf>
    <xf numFmtId="49" fontId="26" fillId="22" borderId="14" xfId="32" applyNumberFormat="1" applyFont="1" applyFill="1" applyBorder="1" applyAlignment="1" applyProtection="1">
      <alignment horizontal="center" vertical="center" wrapText="1" shrinkToFit="1"/>
    </xf>
    <xf numFmtId="49" fontId="27" fillId="22" borderId="10" xfId="0" applyNumberFormat="1" applyFont="1" applyFill="1" applyBorder="1" applyAlignment="1">
      <alignment horizontal="center" vertical="center" wrapText="1" shrinkToFit="1"/>
    </xf>
    <xf numFmtId="49" fontId="22" fillId="0" borderId="16" xfId="0" applyNumberFormat="1" applyFont="1" applyFill="1" applyBorder="1" applyAlignment="1">
      <alignment horizontal="center"/>
    </xf>
    <xf numFmtId="0" fontId="0" fillId="0" borderId="0" xfId="0" applyFill="1" applyAlignment="1"/>
    <xf numFmtId="0" fontId="0" fillId="0" borderId="17" xfId="0" applyFill="1" applyBorder="1" applyAlignment="1"/>
    <xf numFmtId="49" fontId="27" fillId="22" borderId="10" xfId="0" applyNumberFormat="1" applyFont="1" applyFill="1" applyBorder="1" applyAlignment="1">
      <alignment horizontal="center" vertical="center"/>
    </xf>
    <xf numFmtId="0" fontId="27" fillId="22" borderId="10" xfId="0" applyFont="1" applyFill="1" applyBorder="1" applyAlignment="1">
      <alignment horizontal="center" vertical="center" wrapText="1" shrinkToFit="1"/>
    </xf>
    <xf numFmtId="0" fontId="27" fillId="22" borderId="10" xfId="0" applyFont="1" applyFill="1" applyBorder="1" applyAlignment="1">
      <alignment horizontal="center" vertical="center"/>
    </xf>
    <xf numFmtId="0" fontId="27" fillId="22" borderId="10" xfId="0" applyNumberFormat="1" applyFont="1" applyFill="1" applyBorder="1" applyAlignment="1">
      <alignment horizontal="center" vertical="center" wrapText="1" shrinkToFit="1"/>
    </xf>
    <xf numFmtId="49" fontId="29" fillId="22" borderId="10" xfId="32" applyNumberFormat="1" applyFont="1" applyFill="1" applyBorder="1" applyAlignment="1" applyProtection="1">
      <alignment horizontal="center" vertical="center" wrapText="1" shrinkToFit="1"/>
    </xf>
    <xf numFmtId="49" fontId="29" fillId="22" borderId="10" xfId="32" applyNumberFormat="1" applyFont="1" applyFill="1" applyBorder="1" applyAlignment="1" applyProtection="1">
      <alignment horizontal="center" vertical="center"/>
    </xf>
    <xf numFmtId="3" fontId="29" fillId="6" borderId="10" xfId="32" applyNumberFormat="1" applyFont="1" applyFill="1" applyBorder="1" applyAlignment="1">
      <alignment horizontal="center" vertical="center" wrapText="1" shrinkToFit="1"/>
    </xf>
    <xf numFmtId="49" fontId="28" fillId="0" borderId="0" xfId="0" applyNumberFormat="1" applyFont="1" applyAlignment="1">
      <alignment horizontal="center"/>
    </xf>
    <xf numFmtId="49" fontId="28" fillId="0" borderId="0" xfId="0" applyNumberFormat="1" applyFont="1" applyAlignment="1"/>
    <xf numFmtId="49" fontId="28" fillId="0" borderId="0" xfId="0" applyNumberFormat="1" applyFont="1" applyAlignment="1">
      <alignment horizontal="left"/>
    </xf>
    <xf numFmtId="0" fontId="28" fillId="0" borderId="0" xfId="0" applyFont="1" applyAlignment="1"/>
    <xf numFmtId="4" fontId="28" fillId="0" borderId="0" xfId="0" applyNumberFormat="1" applyFont="1" applyAlignment="1">
      <alignment horizontal="right"/>
    </xf>
    <xf numFmtId="3" fontId="28" fillId="0" borderId="0" xfId="0" applyNumberFormat="1" applyFont="1" applyAlignment="1"/>
    <xf numFmtId="0" fontId="28" fillId="0" borderId="0" xfId="0" applyFont="1" applyAlignment="1" applyProtection="1">
      <protection locked="0"/>
    </xf>
    <xf numFmtId="49" fontId="28" fillId="0" borderId="0" xfId="0" applyNumberFormat="1" applyFont="1" applyAlignment="1" applyProtection="1">
      <protection locked="0"/>
    </xf>
    <xf numFmtId="3" fontId="28" fillId="0" borderId="0" xfId="0" applyNumberFormat="1" applyFont="1" applyAlignment="1" applyProtection="1">
      <protection locked="0"/>
    </xf>
    <xf numFmtId="3" fontId="2" fillId="0" borderId="18" xfId="32" applyNumberFormat="1" applyFont="1" applyBorder="1" applyAlignment="1" applyProtection="1">
      <alignment horizontal="right" vertical="center"/>
      <protection locked="0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17" fillId="0" borderId="0" xfId="32" applyNumberFormat="1" applyFont="1" applyBorder="1" applyAlignment="1" applyProtection="1">
      <alignment horizontal="center" vertical="center"/>
    </xf>
    <xf numFmtId="0" fontId="20" fillId="0" borderId="11" xfId="32" applyNumberFormat="1" applyFont="1" applyFill="1" applyBorder="1" applyAlignment="1" applyProtection="1">
      <alignment horizontal="center" vertical="center"/>
    </xf>
    <xf numFmtId="0" fontId="20" fillId="0" borderId="0" xfId="32" applyNumberFormat="1" applyFont="1" applyFill="1" applyBorder="1" applyAlignment="1" applyProtection="1">
      <alignment horizontal="center" vertical="center"/>
    </xf>
    <xf numFmtId="0" fontId="20" fillId="0" borderId="0" xfId="32" applyNumberFormat="1" applyFont="1" applyFill="1" applyBorder="1" applyAlignment="1" applyProtection="1">
      <alignment horizontal="left" vertical="center"/>
    </xf>
    <xf numFmtId="4" fontId="20" fillId="0" borderId="0" xfId="32" applyNumberFormat="1" applyFont="1" applyFill="1" applyBorder="1" applyAlignment="1" applyProtection="1">
      <alignment horizontal="right" vertical="center"/>
    </xf>
    <xf numFmtId="3" fontId="20" fillId="0" borderId="0" xfId="32" applyNumberFormat="1" applyFont="1" applyFill="1" applyBorder="1" applyAlignment="1" applyProtection="1">
      <alignment horizontal="center" vertical="center"/>
    </xf>
    <xf numFmtId="3" fontId="17" fillId="0" borderId="0" xfId="32" applyNumberFormat="1" applyFont="1" applyFill="1" applyBorder="1" applyAlignment="1" applyProtection="1">
      <alignment horizontal="center" vertical="center"/>
    </xf>
    <xf numFmtId="0" fontId="17" fillId="0" borderId="0" xfId="32" applyNumberFormat="1" applyFont="1" applyFill="1" applyBorder="1" applyAlignment="1" applyProtection="1">
      <alignment horizontal="center" vertical="center"/>
    </xf>
    <xf numFmtId="0" fontId="17" fillId="0" borderId="12" xfId="32" applyNumberFormat="1" applyFont="1" applyBorder="1" applyAlignment="1" applyProtection="1">
      <alignment horizontal="center" vertical="center"/>
    </xf>
    <xf numFmtId="0" fontId="17" fillId="0" borderId="13" xfId="32" applyNumberFormat="1" applyFont="1" applyBorder="1" applyAlignment="1" applyProtection="1">
      <alignment horizontal="center" vertical="center"/>
    </xf>
    <xf numFmtId="49" fontId="17" fillId="0" borderId="13" xfId="32" applyNumberFormat="1" applyFont="1" applyBorder="1" applyAlignment="1" applyProtection="1">
      <alignment horizontal="center" vertical="center"/>
    </xf>
    <xf numFmtId="0" fontId="17" fillId="0" borderId="13" xfId="32" applyNumberFormat="1" applyFont="1" applyBorder="1" applyAlignment="1" applyProtection="1">
      <alignment horizontal="left" vertical="center"/>
    </xf>
    <xf numFmtId="4" fontId="17" fillId="0" borderId="13" xfId="32" applyNumberFormat="1" applyFont="1" applyBorder="1" applyAlignment="1" applyProtection="1">
      <alignment horizontal="right" vertical="center"/>
    </xf>
    <xf numFmtId="0" fontId="17" fillId="0" borderId="14" xfId="32" applyNumberFormat="1" applyFont="1" applyBorder="1" applyAlignment="1" applyProtection="1">
      <alignment horizontal="center" vertical="center"/>
    </xf>
    <xf numFmtId="0" fontId="21" fillId="16" borderId="14" xfId="37" applyNumberFormat="1" applyFont="1" applyFill="1" applyBorder="1" applyAlignment="1" applyProtection="1">
      <alignment horizontal="center" vertical="center"/>
    </xf>
    <xf numFmtId="49" fontId="21" fillId="16" borderId="14" xfId="37" applyNumberFormat="1" applyFont="1" applyFill="1" applyBorder="1" applyAlignment="1" applyProtection="1">
      <alignment horizontal="center" vertical="center"/>
    </xf>
    <xf numFmtId="4" fontId="21" fillId="16" borderId="14" xfId="37" applyNumberFormat="1" applyFont="1" applyFill="1" applyBorder="1" applyAlignment="1" applyProtection="1">
      <alignment horizontal="center" vertical="center"/>
    </xf>
    <xf numFmtId="0" fontId="2" fillId="0" borderId="0" xfId="32" applyNumberFormat="1" applyBorder="1" applyAlignment="1" applyProtection="1">
      <alignment horizontal="center" vertical="center"/>
    </xf>
    <xf numFmtId="0" fontId="21" fillId="0" borderId="0" xfId="32" applyNumberFormat="1" applyFont="1" applyBorder="1" applyAlignment="1" applyProtection="1">
      <alignment horizontal="center" vertical="center"/>
    </xf>
    <xf numFmtId="49" fontId="21" fillId="0" borderId="0" xfId="32" applyNumberFormat="1" applyFont="1" applyBorder="1" applyAlignment="1" applyProtection="1">
      <alignment horizontal="center" vertical="center"/>
    </xf>
    <xf numFmtId="49" fontId="21" fillId="0" borderId="0" xfId="32" applyNumberFormat="1" applyFont="1" applyBorder="1" applyAlignment="1" applyProtection="1">
      <alignment horizontal="left" vertical="center"/>
    </xf>
    <xf numFmtId="0" fontId="21" fillId="0" borderId="0" xfId="32" applyNumberFormat="1" applyFont="1" applyBorder="1" applyAlignment="1" applyProtection="1">
      <alignment horizontal="left" vertical="center"/>
    </xf>
    <xf numFmtId="4" fontId="21" fillId="0" borderId="0" xfId="32" applyNumberFormat="1" applyFont="1" applyBorder="1" applyAlignment="1" applyProtection="1">
      <alignment horizontal="right" vertical="center"/>
    </xf>
    <xf numFmtId="0" fontId="21" fillId="0" borderId="0" xfId="37" applyNumberFormat="1" applyFont="1" applyFill="1" applyBorder="1" applyAlignment="1" applyProtection="1">
      <alignment horizontal="center" vertical="center" wrapText="1"/>
    </xf>
    <xf numFmtId="49" fontId="21" fillId="0" borderId="0" xfId="37" applyNumberFormat="1" applyFont="1" applyFill="1" applyBorder="1" applyAlignment="1" applyProtection="1">
      <alignment horizontal="center" vertical="center" wrapText="1"/>
    </xf>
    <xf numFmtId="3" fontId="2" fillId="0" borderId="0" xfId="32" applyNumberFormat="1" applyBorder="1" applyAlignment="1" applyProtection="1">
      <alignment horizontal="center" vertical="center"/>
    </xf>
    <xf numFmtId="4" fontId="2" fillId="0" borderId="0" xfId="32" applyNumberFormat="1" applyBorder="1" applyAlignment="1" applyProtection="1">
      <alignment horizontal="center" vertical="center"/>
    </xf>
    <xf numFmtId="49" fontId="2" fillId="0" borderId="0" xfId="32" applyNumberFormat="1" applyBorder="1" applyAlignment="1" applyProtection="1">
      <alignment horizontal="center" vertical="center"/>
    </xf>
    <xf numFmtId="0" fontId="2" fillId="0" borderId="0" xfId="32" applyNumberFormat="1" applyBorder="1" applyAlignment="1" applyProtection="1">
      <alignment horizontal="left" vertical="center"/>
    </xf>
    <xf numFmtId="4" fontId="2" fillId="0" borderId="0" xfId="32" applyNumberFormat="1" applyBorder="1" applyAlignment="1" applyProtection="1">
      <alignment horizontal="right" vertical="center"/>
    </xf>
    <xf numFmtId="4" fontId="0" fillId="0" borderId="0" xfId="0" applyNumberFormat="1" applyFill="1" applyAlignment="1">
      <alignment horizontal="right"/>
    </xf>
    <xf numFmtId="4" fontId="29" fillId="22" borderId="10" xfId="32" applyNumberFormat="1" applyFont="1" applyFill="1" applyBorder="1" applyAlignment="1" applyProtection="1">
      <alignment horizontal="center" vertical="center" wrapText="1"/>
    </xf>
    <xf numFmtId="3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3" fontId="29" fillId="22" borderId="10" xfId="32" applyNumberFormat="1" applyFont="1" applyFill="1" applyBorder="1" applyAlignment="1" applyProtection="1">
      <alignment horizontal="center" vertical="center" wrapText="1" shrinkToFit="1"/>
    </xf>
    <xf numFmtId="49" fontId="21" fillId="22" borderId="15" xfId="32" applyNumberFormat="1" applyFont="1" applyFill="1" applyBorder="1" applyAlignment="1" applyProtection="1">
      <alignment horizontal="center" vertical="center" wrapText="1"/>
    </xf>
    <xf numFmtId="49" fontId="21" fillId="22" borderId="12" xfId="32" applyNumberFormat="1" applyFont="1" applyFill="1" applyBorder="1" applyAlignment="1" applyProtection="1">
      <alignment horizontal="center" vertical="center" wrapText="1"/>
    </xf>
    <xf numFmtId="3" fontId="21" fillId="22" borderId="15" xfId="32" applyNumberFormat="1" applyFont="1" applyFill="1" applyBorder="1" applyAlignment="1" applyProtection="1">
      <alignment horizontal="center" vertical="center" wrapText="1"/>
    </xf>
    <xf numFmtId="4" fontId="17" fillId="0" borderId="0" xfId="32" applyNumberFormat="1" applyFont="1" applyFill="1" applyBorder="1" applyAlignment="1" applyProtection="1">
      <alignment horizontal="right" vertical="center"/>
    </xf>
    <xf numFmtId="4" fontId="21" fillId="6" borderId="15" xfId="32" applyNumberFormat="1" applyFont="1" applyFill="1" applyBorder="1" applyAlignment="1" applyProtection="1">
      <alignment horizontal="center" vertical="center" wrapText="1"/>
    </xf>
    <xf numFmtId="4" fontId="29" fillId="6" borderId="10" xfId="32" applyNumberFormat="1" applyFont="1" applyFill="1" applyBorder="1" applyAlignment="1">
      <alignment horizontal="center" vertical="center" wrapText="1" shrinkToFit="1"/>
    </xf>
    <xf numFmtId="4" fontId="0" fillId="0" borderId="0" xfId="0" applyNumberFormat="1" applyAlignment="1">
      <alignment horizontal="center"/>
    </xf>
    <xf numFmtId="4" fontId="0" fillId="0" borderId="0" xfId="0" applyNumberFormat="1" applyAlignment="1"/>
    <xf numFmtId="0" fontId="0" fillId="0" borderId="20" xfId="0" applyBorder="1" applyAlignment="1"/>
    <xf numFmtId="0" fontId="0" fillId="0" borderId="21" xfId="0" applyBorder="1" applyAlignment="1"/>
    <xf numFmtId="4" fontId="20" fillId="0" borderId="0" xfId="32" applyNumberFormat="1" applyFont="1" applyFill="1" applyBorder="1" applyAlignment="1" applyProtection="1">
      <alignment horizontal="center" vertical="center"/>
    </xf>
    <xf numFmtId="4" fontId="17" fillId="0" borderId="13" xfId="32" applyNumberFormat="1" applyFont="1" applyBorder="1" applyAlignment="1" applyProtection="1">
      <alignment horizontal="center" vertical="center"/>
    </xf>
    <xf numFmtId="4" fontId="21" fillId="16" borderId="14" xfId="37" applyNumberFormat="1" applyFont="1" applyFill="1" applyBorder="1" applyAlignment="1" applyProtection="1">
      <alignment horizontal="center" vertical="center" wrapText="1"/>
    </xf>
    <xf numFmtId="4" fontId="26" fillId="16" borderId="14" xfId="37" applyNumberFormat="1" applyFont="1" applyFill="1" applyBorder="1" applyAlignment="1" applyProtection="1">
      <alignment horizontal="center" vertical="center" wrapText="1"/>
    </xf>
    <xf numFmtId="4" fontId="21" fillId="0" borderId="0" xfId="32" applyNumberFormat="1" applyFont="1" applyBorder="1" applyAlignment="1" applyProtection="1">
      <alignment horizontal="center" vertical="center"/>
    </xf>
    <xf numFmtId="49" fontId="21" fillId="25" borderId="15" xfId="37" applyNumberFormat="1" applyFont="1" applyFill="1" applyBorder="1" applyAlignment="1" applyProtection="1">
      <alignment horizontal="center" vertical="center"/>
    </xf>
    <xf numFmtId="49" fontId="21" fillId="25" borderId="15" xfId="32" applyNumberFormat="1" applyFont="1" applyFill="1" applyBorder="1" applyAlignment="1" applyProtection="1">
      <alignment horizontal="center" vertical="center" wrapText="1"/>
    </xf>
    <xf numFmtId="14" fontId="2" fillId="0" borderId="21" xfId="32" applyNumberFormat="1" applyFont="1" applyBorder="1" applyAlignment="1" applyProtection="1">
      <alignment horizontal="center" vertical="center"/>
    </xf>
    <xf numFmtId="0" fontId="0" fillId="0" borderId="13" xfId="0" applyBorder="1" applyAlignment="1"/>
    <xf numFmtId="4" fontId="1" fillId="26" borderId="14" xfId="0" applyNumberFormat="1" applyFont="1" applyFill="1" applyBorder="1" applyAlignment="1">
      <alignment vertical="center"/>
    </xf>
    <xf numFmtId="3" fontId="1" fillId="26" borderId="14" xfId="0" applyNumberFormat="1" applyFont="1" applyFill="1" applyBorder="1" applyAlignment="1">
      <alignment vertical="center"/>
    </xf>
    <xf numFmtId="0" fontId="17" fillId="0" borderId="22" xfId="32" applyNumberFormat="1" applyFont="1" applyBorder="1" applyAlignment="1" applyProtection="1">
      <alignment horizontal="center" vertical="center"/>
    </xf>
    <xf numFmtId="0" fontId="30" fillId="0" borderId="0" xfId="32" applyNumberFormat="1" applyFont="1" applyBorder="1" applyAlignment="1" applyProtection="1">
      <alignment horizontal="left" vertical="center"/>
    </xf>
    <xf numFmtId="0" fontId="31" fillId="0" borderId="0" xfId="32" applyNumberFormat="1" applyFont="1" applyBorder="1" applyAlignment="1" applyProtection="1">
      <alignment horizontal="left" vertical="center"/>
    </xf>
    <xf numFmtId="49" fontId="31" fillId="0" borderId="0" xfId="32" applyNumberFormat="1" applyFont="1" applyBorder="1" applyAlignment="1" applyProtection="1">
      <alignment horizontal="left" vertical="center"/>
    </xf>
    <xf numFmtId="4" fontId="31" fillId="0" borderId="0" xfId="32" applyNumberFormat="1" applyFont="1" applyBorder="1" applyAlignment="1" applyProtection="1">
      <alignment horizontal="left" vertical="center"/>
    </xf>
    <xf numFmtId="0" fontId="31" fillId="0" borderId="0" xfId="32" applyNumberFormat="1" applyFont="1" applyBorder="1" applyAlignment="1" applyProtection="1">
      <alignment horizontal="left" vertical="center" indent="1"/>
    </xf>
    <xf numFmtId="0" fontId="31" fillId="0" borderId="0" xfId="32" quotePrefix="1" applyNumberFormat="1" applyFont="1" applyBorder="1" applyAlignment="1" applyProtection="1">
      <alignment horizontal="left" vertical="center"/>
    </xf>
    <xf numFmtId="0" fontId="17" fillId="0" borderId="23" xfId="32" applyNumberFormat="1" applyFont="1" applyBorder="1" applyAlignment="1" applyProtection="1">
      <alignment horizontal="center" vertical="center"/>
    </xf>
    <xf numFmtId="0" fontId="0" fillId="0" borderId="24" xfId="0" applyBorder="1" applyAlignment="1" applyProtection="1"/>
    <xf numFmtId="0" fontId="0" fillId="0" borderId="14" xfId="0" applyBorder="1" applyAlignment="1" applyProtection="1">
      <alignment horizontal="center" vertical="center"/>
    </xf>
    <xf numFmtId="0" fontId="0" fillId="0" borderId="0" xfId="0" applyBorder="1" applyAlignment="1" applyProtection="1"/>
    <xf numFmtId="4" fontId="1" fillId="0" borderId="14" xfId="0" applyNumberFormat="1" applyFont="1" applyFill="1" applyBorder="1" applyAlignment="1" applyProtection="1">
      <alignment horizontal="right" vertical="center"/>
    </xf>
    <xf numFmtId="4" fontId="1" fillId="22" borderId="14" xfId="0" applyNumberFormat="1" applyFont="1" applyFill="1" applyBorder="1" applyAlignment="1" applyProtection="1">
      <alignment horizontal="right" vertical="center"/>
      <protection locked="0"/>
    </xf>
    <xf numFmtId="0" fontId="17" fillId="0" borderId="24" xfId="32" applyNumberFormat="1" applyFont="1" applyBorder="1" applyAlignment="1" applyProtection="1">
      <alignment horizontal="center" vertical="center"/>
    </xf>
    <xf numFmtId="49" fontId="17" fillId="0" borderId="0" xfId="32" applyNumberFormat="1" applyFont="1" applyBorder="1" applyAlignment="1" applyProtection="1">
      <alignment horizontal="center" vertical="center"/>
    </xf>
    <xf numFmtId="0" fontId="17" fillId="0" borderId="13" xfId="32" applyNumberFormat="1" applyFont="1" applyFill="1" applyBorder="1" applyAlignment="1" applyProtection="1">
      <alignment horizontal="center" vertical="center"/>
    </xf>
    <xf numFmtId="4" fontId="17" fillId="0" borderId="13" xfId="32" applyNumberFormat="1" applyFont="1" applyFill="1" applyBorder="1" applyAlignment="1" applyProtection="1">
      <alignment horizontal="right" vertical="center"/>
    </xf>
    <xf numFmtId="4" fontId="17" fillId="0" borderId="13" xfId="32" applyNumberFormat="1" applyFont="1" applyFill="1" applyBorder="1" applyAlignment="1" applyProtection="1">
      <alignment horizontal="center" vertical="center"/>
    </xf>
    <xf numFmtId="0" fontId="17" fillId="0" borderId="13" xfId="32" applyNumberFormat="1" applyFont="1" applyFill="1" applyBorder="1" applyAlignment="1" applyProtection="1">
      <alignment horizontal="left" vertical="center"/>
    </xf>
    <xf numFmtId="0" fontId="17" fillId="0" borderId="12" xfId="32" applyNumberFormat="1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/>
    <xf numFmtId="0" fontId="0" fillId="0" borderId="0" xfId="0" applyFill="1" applyBorder="1" applyAlignment="1" applyProtection="1">
      <alignment horizontal="center" vertical="center"/>
    </xf>
    <xf numFmtId="4" fontId="0" fillId="0" borderId="14" xfId="0" applyNumberFormat="1" applyFont="1" applyFill="1" applyBorder="1" applyAlignment="1" applyProtection="1">
      <alignment horizontal="right" vertical="center"/>
    </xf>
    <xf numFmtId="0" fontId="0" fillId="0" borderId="0" xfId="0" applyFont="1" applyFill="1" applyBorder="1" applyAlignment="1" applyProtection="1"/>
    <xf numFmtId="0" fontId="0" fillId="0" borderId="13" xfId="0" applyFont="1" applyFill="1" applyBorder="1" applyAlignment="1" applyProtection="1"/>
    <xf numFmtId="0" fontId="0" fillId="0" borderId="20" xfId="0" applyFont="1" applyFill="1" applyBorder="1" applyAlignment="1" applyProtection="1"/>
    <xf numFmtId="4" fontId="0" fillId="0" borderId="21" xfId="0" applyNumberFormat="1" applyFont="1" applyFill="1" applyBorder="1" applyAlignment="1" applyProtection="1">
      <alignment horizontal="right" vertical="center"/>
    </xf>
    <xf numFmtId="0" fontId="17" fillId="0" borderId="0" xfId="32" applyNumberFormat="1" applyFont="1" applyBorder="1" applyAlignment="1" applyProtection="1">
      <alignment horizontal="left" vertical="center"/>
    </xf>
    <xf numFmtId="4" fontId="17" fillId="0" borderId="0" xfId="32" applyNumberFormat="1" applyFont="1" applyBorder="1" applyAlignment="1" applyProtection="1">
      <alignment horizontal="right" vertical="center"/>
    </xf>
    <xf numFmtId="0" fontId="0" fillId="0" borderId="24" xfId="0" applyFill="1" applyBorder="1" applyAlignment="1" applyProtection="1"/>
    <xf numFmtId="4" fontId="0" fillId="0" borderId="0" xfId="0" applyNumberFormat="1" applyFont="1" applyFill="1" applyBorder="1" applyAlignment="1" applyProtection="1">
      <alignment vertical="center"/>
    </xf>
    <xf numFmtId="0" fontId="26" fillId="0" borderId="0" xfId="32" applyNumberFormat="1" applyFont="1" applyFill="1" applyBorder="1" applyAlignment="1" applyProtection="1">
      <alignment horizontal="left" vertical="center" wrapText="1"/>
    </xf>
    <xf numFmtId="4" fontId="17" fillId="0" borderId="0" xfId="32" applyNumberFormat="1" applyFont="1" applyBorder="1" applyAlignment="1" applyProtection="1">
      <alignment horizontal="center" vertical="center"/>
    </xf>
    <xf numFmtId="4" fontId="33" fillId="26" borderId="14" xfId="0" applyNumberFormat="1" applyFont="1" applyFill="1" applyBorder="1" applyAlignment="1" applyProtection="1">
      <alignment horizontal="center" vertical="center"/>
    </xf>
    <xf numFmtId="0" fontId="17" fillId="0" borderId="24" xfId="32" applyNumberFormat="1" applyFont="1" applyBorder="1" applyAlignment="1" applyProtection="1">
      <alignment vertical="center"/>
    </xf>
    <xf numFmtId="0" fontId="17" fillId="27" borderId="14" xfId="32" applyNumberFormat="1" applyFont="1" applyFill="1" applyBorder="1" applyAlignment="1" applyProtection="1">
      <alignment horizontal="center" vertical="center"/>
    </xf>
    <xf numFmtId="0" fontId="20" fillId="0" borderId="24" xfId="32" applyNumberFormat="1" applyFont="1" applyFill="1" applyBorder="1" applyAlignment="1" applyProtection="1">
      <alignment horizontal="center" vertical="center"/>
    </xf>
    <xf numFmtId="0" fontId="2" fillId="0" borderId="0" xfId="32" quotePrefix="1" applyNumberFormat="1" applyBorder="1" applyAlignment="1" applyProtection="1">
      <alignment horizontal="center" vertical="center"/>
    </xf>
    <xf numFmtId="0" fontId="21" fillId="16" borderId="14" xfId="37" applyNumberFormat="1" applyFont="1" applyFill="1" applyBorder="1" applyAlignment="1" applyProtection="1">
      <alignment horizontal="center" vertical="center" wrapText="1"/>
    </xf>
    <xf numFmtId="49" fontId="21" fillId="16" borderId="14" xfId="37" applyNumberFormat="1" applyFont="1" applyFill="1" applyBorder="1" applyAlignment="1" applyProtection="1">
      <alignment horizontal="center" vertical="center" wrapText="1"/>
    </xf>
    <xf numFmtId="4" fontId="1" fillId="0" borderId="13" xfId="0" applyNumberFormat="1" applyFont="1" applyFill="1" applyBorder="1" applyAlignment="1">
      <alignment horizontal="right" vertical="center"/>
    </xf>
    <xf numFmtId="4" fontId="0" fillId="0" borderId="13" xfId="0" applyNumberFormat="1" applyFont="1" applyFill="1" applyBorder="1" applyAlignment="1">
      <alignment horizontal="right" vertical="center"/>
    </xf>
    <xf numFmtId="0" fontId="0" fillId="0" borderId="13" xfId="0" applyFont="1" applyFill="1" applyBorder="1" applyAlignment="1"/>
    <xf numFmtId="0" fontId="2" fillId="0" borderId="13" xfId="32" applyNumberFormat="1" applyFont="1" applyFill="1" applyBorder="1" applyAlignment="1" applyProtection="1">
      <alignment horizontal="left" vertical="center"/>
    </xf>
    <xf numFmtId="0" fontId="17" fillId="0" borderId="15" xfId="32" applyNumberFormat="1" applyFont="1" applyBorder="1" applyAlignment="1" applyProtection="1">
      <alignment horizontal="center" vertical="center"/>
    </xf>
    <xf numFmtId="4" fontId="1" fillId="22" borderId="22" xfId="0" applyNumberFormat="1" applyFont="1" applyFill="1" applyBorder="1" applyAlignment="1">
      <alignment horizontal="right" vertical="center"/>
    </xf>
    <xf numFmtId="4" fontId="0" fillId="28" borderId="22" xfId="0" applyNumberFormat="1" applyFont="1" applyFill="1" applyBorder="1" applyAlignment="1">
      <alignment horizontal="right" vertical="center"/>
    </xf>
    <xf numFmtId="0" fontId="0" fillId="28" borderId="20" xfId="0" applyFont="1" applyFill="1" applyBorder="1" applyAlignment="1"/>
    <xf numFmtId="0" fontId="17" fillId="0" borderId="25" xfId="32" applyNumberFormat="1" applyFont="1" applyBorder="1" applyAlignment="1" applyProtection="1">
      <alignment horizontal="center" vertical="center"/>
    </xf>
    <xf numFmtId="4" fontId="1" fillId="28" borderId="22" xfId="0" applyNumberFormat="1" applyFont="1" applyFill="1" applyBorder="1" applyAlignment="1">
      <alignment horizontal="right" vertical="center"/>
    </xf>
    <xf numFmtId="0" fontId="17" fillId="0" borderId="26" xfId="32" applyNumberFormat="1" applyFont="1" applyBorder="1" applyAlignment="1" applyProtection="1">
      <alignment horizontal="center" vertical="center"/>
    </xf>
    <xf numFmtId="4" fontId="1" fillId="28" borderId="12" xfId="0" applyNumberFormat="1" applyFont="1" applyFill="1" applyBorder="1" applyAlignment="1">
      <alignment horizontal="right" vertical="center"/>
    </xf>
    <xf numFmtId="3" fontId="21" fillId="22" borderId="14" xfId="32" applyNumberFormat="1" applyFont="1" applyFill="1" applyBorder="1" applyAlignment="1" applyProtection="1">
      <alignment horizontal="center" vertical="center" wrapText="1"/>
    </xf>
    <xf numFmtId="0" fontId="32" fillId="0" borderId="0" xfId="32" applyNumberFormat="1" applyFont="1" applyBorder="1" applyAlignment="1" applyProtection="1">
      <alignment horizontal="left" vertical="center"/>
    </xf>
    <xf numFmtId="0" fontId="32" fillId="0" borderId="0" xfId="32" applyNumberFormat="1" applyFont="1" applyFill="1" applyBorder="1" applyAlignment="1" applyProtection="1">
      <alignment horizontal="left" vertical="center"/>
    </xf>
    <xf numFmtId="4" fontId="21" fillId="6" borderId="15" xfId="32" applyNumberFormat="1" applyFont="1" applyFill="1" applyBorder="1" applyAlignment="1" applyProtection="1">
      <alignment horizontal="center" vertical="center" wrapText="1"/>
    </xf>
    <xf numFmtId="3" fontId="21" fillId="6" borderId="15" xfId="32" applyNumberFormat="1" applyFont="1" applyFill="1" applyBorder="1" applyAlignment="1" applyProtection="1">
      <alignment horizontal="center" vertical="center" wrapText="1"/>
    </xf>
    <xf numFmtId="4" fontId="38" fillId="0" borderId="17" xfId="0" applyNumberFormat="1" applyFont="1" applyFill="1" applyBorder="1" applyAlignment="1">
      <alignment horizontal="right"/>
    </xf>
    <xf numFmtId="3" fontId="30" fillId="0" borderId="0" xfId="32" applyNumberFormat="1" applyFont="1" applyFill="1" applyBorder="1" applyAlignment="1">
      <alignment horizontal="right" vertical="center"/>
    </xf>
    <xf numFmtId="0" fontId="30" fillId="0" borderId="0" xfId="32" applyNumberFormat="1" applyFont="1" applyFill="1" applyBorder="1" applyAlignment="1" applyProtection="1">
      <alignment horizontal="right" vertical="center"/>
    </xf>
    <xf numFmtId="49" fontId="30" fillId="0" borderId="0" xfId="32" applyNumberFormat="1" applyFont="1" applyFill="1" applyBorder="1" applyAlignment="1" applyProtection="1">
      <alignment horizontal="right" vertical="center"/>
    </xf>
    <xf numFmtId="0" fontId="39" fillId="0" borderId="0" xfId="0" applyNumberFormat="1" applyFont="1" applyFill="1" applyBorder="1" applyAlignment="1" applyProtection="1">
      <alignment horizontal="center" vertical="center"/>
    </xf>
    <xf numFmtId="14" fontId="39" fillId="0" borderId="0" xfId="0" applyNumberFormat="1" applyFont="1" applyFill="1" applyBorder="1" applyAlignment="1" applyProtection="1">
      <alignment horizontal="center" vertical="center"/>
    </xf>
    <xf numFmtId="0" fontId="39" fillId="0" borderId="0" xfId="0" applyNumberFormat="1" applyFont="1" applyFill="1" applyBorder="1" applyAlignment="1" applyProtection="1">
      <alignment horizontal="left" vertical="center"/>
    </xf>
    <xf numFmtId="4" fontId="39" fillId="0" borderId="0" xfId="0" applyNumberFormat="1" applyFont="1" applyFill="1" applyBorder="1" applyAlignment="1" applyProtection="1">
      <alignment horizontal="right" vertical="center"/>
    </xf>
    <xf numFmtId="14" fontId="21" fillId="22" borderId="0" xfId="32" applyNumberFormat="1" applyFont="1" applyFill="1" applyBorder="1" applyAlignment="1" applyProtection="1">
      <alignment horizontal="center" vertical="center" wrapText="1"/>
    </xf>
    <xf numFmtId="49" fontId="21" fillId="22" borderId="0" xfId="32" applyNumberFormat="1" applyFont="1" applyFill="1" applyBorder="1" applyAlignment="1" applyProtection="1">
      <alignment horizontal="center" vertical="center" wrapText="1"/>
    </xf>
    <xf numFmtId="4" fontId="21" fillId="22" borderId="0" xfId="32" applyNumberFormat="1" applyFont="1" applyFill="1" applyBorder="1" applyAlignment="1" applyProtection="1">
      <alignment horizontal="right" vertical="center" wrapText="1"/>
    </xf>
    <xf numFmtId="4" fontId="21" fillId="6" borderId="0" xfId="32" applyNumberFormat="1" applyFont="1" applyFill="1" applyBorder="1" applyAlignment="1" applyProtection="1">
      <alignment horizontal="right" vertical="center" wrapText="1"/>
    </xf>
    <xf numFmtId="0" fontId="21" fillId="22" borderId="0" xfId="32" applyNumberFormat="1" applyFont="1" applyFill="1" applyBorder="1" applyAlignment="1" applyProtection="1">
      <alignment horizontal="center" vertical="center" wrapText="1"/>
    </xf>
    <xf numFmtId="0" fontId="39" fillId="0" borderId="0" xfId="0" applyNumberFormat="1" applyFont="1" applyFill="1" applyBorder="1" applyAlignment="1" applyProtection="1">
      <alignment vertical="center"/>
    </xf>
    <xf numFmtId="0" fontId="40" fillId="0" borderId="0" xfId="0" applyNumberFormat="1" applyFont="1" applyFill="1" applyBorder="1" applyAlignment="1" applyProtection="1">
      <alignment vertical="center"/>
    </xf>
    <xf numFmtId="4" fontId="40" fillId="0" borderId="0" xfId="0" applyNumberFormat="1" applyFont="1" applyFill="1" applyBorder="1" applyAlignment="1" applyProtection="1">
      <alignment vertical="center"/>
    </xf>
    <xf numFmtId="0" fontId="28" fillId="0" borderId="0" xfId="0" applyNumberFormat="1" applyFont="1" applyFill="1" applyBorder="1" applyAlignment="1" applyProtection="1">
      <alignment horizontal="left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4" fontId="28" fillId="0" borderId="0" xfId="0" applyNumberFormat="1" applyFont="1" applyFill="1" applyBorder="1" applyAlignment="1" applyProtection="1">
      <alignment horizontal="right" vertical="center"/>
    </xf>
    <xf numFmtId="4" fontId="41" fillId="22" borderId="0" xfId="32" applyNumberFormat="1" applyFont="1" applyFill="1" applyBorder="1" applyAlignment="1" applyProtection="1">
      <alignment horizontal="center" vertical="center" wrapText="1"/>
    </xf>
    <xf numFmtId="4" fontId="41" fillId="22" borderId="0" xfId="32" applyNumberFormat="1" applyFont="1" applyFill="1" applyBorder="1" applyAlignment="1" applyProtection="1">
      <alignment horizontal="right" vertical="center" wrapText="1"/>
    </xf>
    <xf numFmtId="0" fontId="41" fillId="22" borderId="0" xfId="32" applyNumberFormat="1" applyFont="1" applyFill="1" applyBorder="1" applyAlignment="1" applyProtection="1">
      <alignment horizontal="center" vertical="center" wrapText="1"/>
    </xf>
    <xf numFmtId="0" fontId="41" fillId="22" borderId="0" xfId="32" applyNumberFormat="1" applyFont="1" applyFill="1" applyBorder="1" applyAlignment="1" applyProtection="1">
      <alignment horizontal="right" vertical="center" wrapText="1"/>
    </xf>
    <xf numFmtId="49" fontId="22" fillId="17" borderId="27" xfId="0" applyNumberFormat="1" applyFont="1" applyFill="1" applyBorder="1" applyAlignment="1">
      <alignment horizontal="center"/>
    </xf>
    <xf numFmtId="0" fontId="23" fillId="17" borderId="28" xfId="0" applyFont="1" applyFill="1" applyBorder="1" applyAlignment="1">
      <alignment horizontal="center"/>
    </xf>
    <xf numFmtId="0" fontId="23" fillId="17" borderId="29" xfId="0" applyFont="1" applyFill="1" applyBorder="1" applyAlignment="1">
      <alignment horizontal="center"/>
    </xf>
    <xf numFmtId="49" fontId="24" fillId="0" borderId="27" xfId="0" applyNumberFormat="1" applyFont="1" applyFill="1" applyBorder="1" applyAlignment="1">
      <alignment horizontal="center" vertical="center"/>
    </xf>
    <xf numFmtId="0" fontId="25" fillId="0" borderId="28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horizontal="center" vertical="center"/>
    </xf>
    <xf numFmtId="0" fontId="17" fillId="0" borderId="22" xfId="32" applyNumberFormat="1" applyFont="1" applyBorder="1" applyAlignment="1">
      <alignment horizontal="center" vertical="center"/>
    </xf>
    <xf numFmtId="0" fontId="17" fillId="0" borderId="21" xfId="32" applyNumberFormat="1" applyFont="1" applyBorder="1" applyAlignment="1">
      <alignment horizontal="center" vertical="center"/>
    </xf>
    <xf numFmtId="0" fontId="17" fillId="0" borderId="20" xfId="32" applyNumberFormat="1" applyFont="1" applyBorder="1" applyAlignment="1">
      <alignment horizontal="center" vertical="center"/>
    </xf>
    <xf numFmtId="14" fontId="2" fillId="0" borderId="22" xfId="32" applyNumberFormat="1" applyFont="1" applyBorder="1" applyAlignment="1" applyProtection="1">
      <alignment horizontal="center" vertical="center"/>
    </xf>
    <xf numFmtId="0" fontId="2" fillId="0" borderId="20" xfId="32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7" fillId="0" borderId="22" xfId="32" applyNumberFormat="1" applyFont="1" applyBorder="1" applyAlignment="1" applyProtection="1">
      <alignment horizontal="center" vertical="center"/>
    </xf>
    <xf numFmtId="0" fontId="2" fillId="0" borderId="20" xfId="32" applyBorder="1" applyAlignment="1">
      <alignment vertical="center"/>
    </xf>
    <xf numFmtId="0" fontId="2" fillId="0" borderId="21" xfId="32" applyBorder="1" applyAlignment="1">
      <alignment vertical="center"/>
    </xf>
    <xf numFmtId="0" fontId="20" fillId="17" borderId="22" xfId="32" applyNumberFormat="1" applyFont="1" applyFill="1" applyBorder="1" applyAlignment="1">
      <alignment horizontal="center" vertical="center"/>
    </xf>
    <xf numFmtId="0" fontId="2" fillId="0" borderId="21" xfId="32" applyBorder="1" applyAlignment="1">
      <alignment horizontal="center" vertical="center"/>
    </xf>
    <xf numFmtId="49" fontId="24" fillId="0" borderId="16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0" fillId="0" borderId="28" xfId="0" applyBorder="1" applyAlignment="1"/>
    <xf numFmtId="0" fontId="0" fillId="0" borderId="29" xfId="0" applyBorder="1" applyAlignment="1"/>
    <xf numFmtId="14" fontId="2" fillId="0" borderId="16" xfId="32" applyNumberFormat="1" applyFont="1" applyBorder="1" applyAlignment="1" applyProtection="1">
      <alignment horizontal="center" vertical="center"/>
    </xf>
    <xf numFmtId="0" fontId="2" fillId="0" borderId="0" xfId="32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26" fillId="0" borderId="11" xfId="32" applyNumberFormat="1" applyFont="1" applyBorder="1" applyAlignment="1" applyProtection="1">
      <alignment horizontal="center" vertical="center" wrapText="1" shrinkToFit="1"/>
    </xf>
    <xf numFmtId="0" fontId="36" fillId="0" borderId="0" xfId="0" applyFont="1" applyAlignment="1">
      <alignment horizontal="center" vertical="center" wrapText="1" shrinkToFit="1"/>
    </xf>
    <xf numFmtId="0" fontId="17" fillId="0" borderId="20" xfId="32" applyNumberFormat="1" applyFont="1" applyBorder="1" applyAlignment="1" applyProtection="1">
      <alignment horizontal="center" vertical="center"/>
    </xf>
    <xf numFmtId="0" fontId="17" fillId="0" borderId="21" xfId="32" applyNumberFormat="1" applyFont="1" applyBorder="1" applyAlignment="1" applyProtection="1">
      <alignment horizontal="center" vertical="center"/>
    </xf>
    <xf numFmtId="0" fontId="2" fillId="0" borderId="20" xfId="32" applyBorder="1" applyAlignment="1" applyProtection="1">
      <alignment vertical="center"/>
    </xf>
    <xf numFmtId="0" fontId="0" fillId="0" borderId="21" xfId="0" applyBorder="1" applyAlignment="1">
      <alignment vertical="center"/>
    </xf>
    <xf numFmtId="0" fontId="20" fillId="17" borderId="11" xfId="32" applyNumberFormat="1" applyFont="1" applyFill="1" applyBorder="1" applyAlignment="1" applyProtection="1">
      <alignment horizontal="center" vertical="center"/>
    </xf>
    <xf numFmtId="0" fontId="0" fillId="0" borderId="0" xfId="0" applyBorder="1" applyAlignment="1"/>
    <xf numFmtId="0" fontId="0" fillId="0" borderId="0" xfId="0" applyAlignment="1"/>
    <xf numFmtId="0" fontId="0" fillId="0" borderId="20" xfId="0" applyBorder="1" applyAlignment="1"/>
    <xf numFmtId="0" fontId="0" fillId="0" borderId="21" xfId="0" applyBorder="1" applyAlignment="1"/>
    <xf numFmtId="0" fontId="2" fillId="0" borderId="20" xfId="32" applyBorder="1" applyAlignment="1" applyProtection="1">
      <alignment horizontal="center" vertical="center"/>
    </xf>
    <xf numFmtId="0" fontId="0" fillId="0" borderId="20" xfId="0" applyBorder="1" applyAlignment="1">
      <alignment vertical="center"/>
    </xf>
    <xf numFmtId="14" fontId="17" fillId="0" borderId="27" xfId="32" applyNumberFormat="1" applyFont="1" applyBorder="1" applyAlignment="1" applyProtection="1">
      <alignment horizontal="center" vertical="center" wrapText="1"/>
    </xf>
    <xf numFmtId="0" fontId="17" fillId="0" borderId="28" xfId="32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1" fillId="0" borderId="0" xfId="32" quotePrefix="1" applyNumberFormat="1" applyFont="1" applyBorder="1" applyAlignment="1" applyProtection="1">
      <alignment horizontal="left" vertical="center"/>
    </xf>
    <xf numFmtId="0" fontId="17" fillId="29" borderId="22" xfId="32" applyNumberFormat="1" applyFont="1" applyFill="1" applyBorder="1" applyAlignment="1" applyProtection="1">
      <alignment horizontal="left" vertical="center"/>
    </xf>
    <xf numFmtId="0" fontId="0" fillId="29" borderId="20" xfId="0" applyFill="1" applyBorder="1" applyAlignment="1" applyProtection="1">
      <alignment horizontal="left"/>
    </xf>
    <xf numFmtId="0" fontId="31" fillId="0" borderId="0" xfId="32" applyNumberFormat="1" applyFont="1" applyBorder="1" applyAlignment="1" applyProtection="1">
      <alignment horizontal="left" vertical="top" wrapText="1"/>
    </xf>
    <xf numFmtId="0" fontId="31" fillId="0" borderId="0" xfId="32" quotePrefix="1" applyNumberFormat="1" applyFont="1" applyBorder="1" applyAlignment="1" applyProtection="1">
      <alignment horizontal="left" vertical="top" wrapText="1"/>
    </xf>
    <xf numFmtId="0" fontId="0" fillId="29" borderId="21" xfId="0" applyFill="1" applyBorder="1" applyAlignment="1" applyProtection="1">
      <alignment horizontal="left"/>
    </xf>
    <xf numFmtId="0" fontId="2" fillId="27" borderId="22" xfId="32" applyNumberFormat="1" applyFont="1" applyFill="1" applyBorder="1" applyAlignment="1" applyProtection="1">
      <alignment horizontal="center" vertical="center"/>
    </xf>
    <xf numFmtId="0" fontId="2" fillId="27" borderId="21" xfId="32" applyNumberFormat="1" applyFont="1" applyFill="1" applyBorder="1" applyAlignment="1" applyProtection="1">
      <alignment horizontal="center" vertical="center"/>
    </xf>
    <xf numFmtId="0" fontId="20" fillId="17" borderId="31" xfId="32" applyNumberFormat="1" applyFont="1" applyFill="1" applyBorder="1" applyAlignment="1" applyProtection="1">
      <alignment horizontal="center" vertical="center"/>
    </xf>
    <xf numFmtId="0" fontId="0" fillId="0" borderId="19" xfId="0" applyBorder="1" applyAlignment="1" applyProtection="1"/>
    <xf numFmtId="0" fontId="0" fillId="0" borderId="32" xfId="0" applyBorder="1" applyAlignment="1" applyProtection="1"/>
    <xf numFmtId="0" fontId="17" fillId="27" borderId="22" xfId="32" applyNumberFormat="1" applyFont="1" applyFill="1" applyBorder="1" applyAlignment="1" applyProtection="1">
      <alignment horizontal="left" vertical="center"/>
    </xf>
    <xf numFmtId="0" fontId="0" fillId="27" borderId="21" xfId="0" applyFill="1" applyBorder="1" applyAlignment="1" applyProtection="1">
      <alignment horizontal="left"/>
    </xf>
    <xf numFmtId="0" fontId="2" fillId="0" borderId="22" xfId="32" applyNumberFormat="1" applyFont="1" applyFill="1" applyBorder="1" applyAlignment="1" applyProtection="1">
      <alignment horizontal="left" vertical="center"/>
    </xf>
    <xf numFmtId="0" fontId="0" fillId="0" borderId="21" xfId="0" applyFont="1" applyFill="1" applyBorder="1" applyAlignment="1" applyProtection="1">
      <alignment horizontal="left"/>
    </xf>
    <xf numFmtId="0" fontId="0" fillId="0" borderId="20" xfId="0" applyFont="1" applyFill="1" applyBorder="1" applyAlignment="1" applyProtection="1">
      <alignment horizontal="left"/>
    </xf>
    <xf numFmtId="0" fontId="17" fillId="24" borderId="22" xfId="32" applyNumberFormat="1" applyFont="1" applyFill="1" applyBorder="1" applyAlignment="1" applyProtection="1">
      <alignment horizontal="center" vertical="center"/>
    </xf>
    <xf numFmtId="0" fontId="0" fillId="24" borderId="20" xfId="0" applyFill="1" applyBorder="1" applyAlignment="1" applyProtection="1"/>
    <xf numFmtId="0" fontId="0" fillId="24" borderId="21" xfId="0" applyFill="1" applyBorder="1" applyAlignment="1" applyProtection="1"/>
    <xf numFmtId="0" fontId="2" fillId="0" borderId="21" xfId="32" applyNumberFormat="1" applyFont="1" applyFill="1" applyBorder="1" applyAlignment="1" applyProtection="1">
      <alignment horizontal="left" vertical="center"/>
    </xf>
    <xf numFmtId="0" fontId="31" fillId="0" borderId="11" xfId="32" applyNumberFormat="1" applyFont="1" applyBorder="1" applyAlignment="1" applyProtection="1">
      <alignment horizontal="left" vertical="center" wrapText="1"/>
    </xf>
    <xf numFmtId="0" fontId="31" fillId="0" borderId="0" xfId="32" applyNumberFormat="1" applyFont="1" applyBorder="1" applyAlignment="1" applyProtection="1">
      <alignment horizontal="left" vertical="center" wrapText="1"/>
    </xf>
    <xf numFmtId="49" fontId="31" fillId="0" borderId="11" xfId="32" quotePrefix="1" applyNumberFormat="1" applyFont="1" applyBorder="1" applyAlignment="1" applyProtection="1">
      <alignment horizontal="left" vertical="center" wrapText="1"/>
    </xf>
    <xf numFmtId="49" fontId="31" fillId="0" borderId="0" xfId="32" applyNumberFormat="1" applyFont="1" applyBorder="1" applyAlignment="1" applyProtection="1">
      <alignment horizontal="left" vertical="center" wrapText="1"/>
    </xf>
    <xf numFmtId="0" fontId="2" fillId="0" borderId="0" xfId="32" applyNumberFormat="1" applyFont="1" applyFill="1" applyBorder="1" applyAlignment="1" applyProtection="1">
      <alignment horizontal="center" vertical="center"/>
    </xf>
    <xf numFmtId="0" fontId="30" fillId="0" borderId="0" xfId="32" applyNumberFormat="1" applyFont="1" applyFill="1" applyBorder="1" applyAlignment="1" applyProtection="1">
      <alignment vertical="center"/>
    </xf>
    <xf numFmtId="0" fontId="35" fillId="0" borderId="0" xfId="0" applyFont="1" applyAlignment="1"/>
    <xf numFmtId="0" fontId="0" fillId="24" borderId="20" xfId="0" applyFill="1" applyBorder="1" applyAlignment="1"/>
    <xf numFmtId="0" fontId="0" fillId="24" borderId="21" xfId="0" applyFill="1" applyBorder="1" applyAlignment="1"/>
    <xf numFmtId="0" fontId="0" fillId="27" borderId="20" xfId="0" applyFill="1" applyBorder="1" applyAlignment="1">
      <alignment horizontal="left"/>
    </xf>
    <xf numFmtId="0" fontId="0" fillId="27" borderId="21" xfId="0" applyFill="1" applyBorder="1" applyAlignment="1">
      <alignment horizontal="left"/>
    </xf>
    <xf numFmtId="0" fontId="17" fillId="0" borderId="20" xfId="32" applyNumberFormat="1" applyFont="1" applyFill="1" applyBorder="1" applyAlignment="1" applyProtection="1">
      <alignment horizontal="center" vertical="center"/>
    </xf>
    <xf numFmtId="4" fontId="17" fillId="6" borderId="22" xfId="32" applyNumberFormat="1" applyFont="1" applyFill="1" applyBorder="1" applyAlignment="1" applyProtection="1">
      <alignment horizontal="center" vertical="center" wrapText="1"/>
    </xf>
    <xf numFmtId="4" fontId="17" fillId="6" borderId="20" xfId="32" applyNumberFormat="1" applyFont="1" applyFill="1" applyBorder="1" applyAlignment="1" applyProtection="1">
      <alignment horizontal="center" vertical="center" wrapText="1"/>
    </xf>
    <xf numFmtId="0" fontId="0" fillId="6" borderId="21" xfId="0" applyFill="1" applyBorder="1" applyAlignment="1">
      <alignment horizontal="center"/>
    </xf>
    <xf numFmtId="0" fontId="17" fillId="24" borderId="20" xfId="32" applyNumberFormat="1" applyFont="1" applyFill="1" applyBorder="1" applyAlignment="1" applyProtection="1">
      <alignment horizontal="center" vertical="center"/>
    </xf>
    <xf numFmtId="0" fontId="17" fillId="0" borderId="0" xfId="32" applyNumberFormat="1" applyFont="1" applyBorder="1" applyAlignment="1" applyProtection="1">
      <alignment horizontal="left" vertical="center"/>
    </xf>
    <xf numFmtId="0" fontId="17" fillId="0" borderId="31" xfId="32" applyNumberFormat="1" applyFont="1" applyBorder="1" applyAlignment="1" applyProtection="1">
      <alignment horizontal="center" vertical="center"/>
    </xf>
    <xf numFmtId="0" fontId="0" fillId="0" borderId="32" xfId="0" applyBorder="1" applyAlignment="1"/>
    <xf numFmtId="0" fontId="17" fillId="0" borderId="11" xfId="32" applyNumberFormat="1" applyFont="1" applyBorder="1" applyAlignment="1" applyProtection="1">
      <alignment horizontal="center" vertical="center"/>
    </xf>
    <xf numFmtId="0" fontId="0" fillId="0" borderId="24" xfId="0" applyBorder="1" applyAlignment="1"/>
    <xf numFmtId="0" fontId="17" fillId="0" borderId="12" xfId="32" applyNumberFormat="1" applyFont="1" applyBorder="1" applyAlignment="1" applyProtection="1">
      <alignment horizontal="center" vertical="center"/>
    </xf>
    <xf numFmtId="0" fontId="0" fillId="0" borderId="23" xfId="0" applyBorder="1" applyAlignment="1"/>
    <xf numFmtId="0" fontId="17" fillId="0" borderId="19" xfId="32" applyNumberFormat="1" applyFont="1" applyBorder="1" applyAlignment="1" applyProtection="1">
      <alignment horizontal="center" vertical="center"/>
    </xf>
    <xf numFmtId="0" fontId="17" fillId="0" borderId="32" xfId="32" applyNumberFormat="1" applyFont="1" applyBorder="1" applyAlignment="1" applyProtection="1">
      <alignment horizontal="center" vertical="center"/>
    </xf>
    <xf numFmtId="0" fontId="17" fillId="22" borderId="20" xfId="32" applyNumberFormat="1" applyFont="1" applyFill="1" applyBorder="1" applyAlignment="1" applyProtection="1">
      <alignment horizontal="left" vertical="center"/>
    </xf>
    <xf numFmtId="0" fontId="17" fillId="22" borderId="21" xfId="32" applyNumberFormat="1" applyFont="1" applyFill="1" applyBorder="1" applyAlignment="1" applyProtection="1">
      <alignment horizontal="left" vertical="center"/>
    </xf>
    <xf numFmtId="0" fontId="20" fillId="17" borderId="22" xfId="32" applyNumberFormat="1" applyFont="1" applyFill="1" applyBorder="1" applyAlignment="1" applyProtection="1">
      <alignment horizontal="center" vertical="center"/>
    </xf>
    <xf numFmtId="0" fontId="17" fillId="28" borderId="20" xfId="32" applyNumberFormat="1" applyFont="1" applyFill="1" applyBorder="1" applyAlignment="1" applyProtection="1">
      <alignment horizontal="left" vertical="center"/>
    </xf>
    <xf numFmtId="0" fontId="17" fillId="28" borderId="21" xfId="32" applyNumberFormat="1" applyFont="1" applyFill="1" applyBorder="1" applyAlignment="1" applyProtection="1">
      <alignment horizontal="left" vertical="center"/>
    </xf>
    <xf numFmtId="0" fontId="17" fillId="28" borderId="13" xfId="32" applyNumberFormat="1" applyFont="1" applyFill="1" applyBorder="1" applyAlignment="1" applyProtection="1">
      <alignment horizontal="left" vertical="center"/>
    </xf>
    <xf numFmtId="0" fontId="17" fillId="28" borderId="23" xfId="32" applyNumberFormat="1" applyFont="1" applyFill="1" applyBorder="1" applyAlignment="1" applyProtection="1">
      <alignment horizontal="left" vertical="center"/>
    </xf>
    <xf numFmtId="0" fontId="2" fillId="28" borderId="22" xfId="32" applyNumberFormat="1" applyFont="1" applyFill="1" applyBorder="1" applyAlignment="1" applyProtection="1">
      <alignment horizontal="left" vertical="center"/>
    </xf>
    <xf numFmtId="0" fontId="2" fillId="28" borderId="20" xfId="32" applyNumberFormat="1" applyFont="1" applyFill="1" applyBorder="1" applyAlignment="1" applyProtection="1">
      <alignment horizontal="left" vertical="center"/>
    </xf>
    <xf numFmtId="0" fontId="2" fillId="28" borderId="21" xfId="32" applyNumberFormat="1" applyFont="1" applyFill="1" applyBorder="1" applyAlignment="1" applyProtection="1">
      <alignment horizontal="left" vertical="center"/>
    </xf>
  </cellXfs>
  <cellStyles count="50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Euro" xfId="28" xr:uid="{4C0B883E-89BA-4425-8767-667BC659F5CE}"/>
    <cellStyle name="Input" xfId="29" builtinId="20" customBuiltin="1"/>
    <cellStyle name="Migliaia [0] 2" xfId="30" xr:uid="{21F8DB4F-D633-416D-AC74-775B040712BA}"/>
    <cellStyle name="Neutrale" xfId="31" builtinId="28" customBuiltin="1"/>
    <cellStyle name="Normale" xfId="0" builtinId="0"/>
    <cellStyle name="Normale 2" xfId="32" xr:uid="{1C06633A-025A-46FF-8391-17F06684A823}"/>
    <cellStyle name="Normale 2 2" xfId="33" xr:uid="{86352FA9-F7B0-419C-AF58-1A0E5CCD6E2B}"/>
    <cellStyle name="Normale 3" xfId="34" xr:uid="{99B22716-88C7-4A75-A9EA-B2B2DE77392C}"/>
    <cellStyle name="Normale 4" xfId="35" xr:uid="{D2391D57-569A-4D5F-9736-350068AC9167}"/>
    <cellStyle name="Normale 5" xfId="36" xr:uid="{35BC3F6E-C4D4-4E78-A64B-2C3F218C767C}"/>
    <cellStyle name="Normale_Foglio1" xfId="37" xr:uid="{03E31F25-6D2D-40DB-A11C-297562A7B0E1}"/>
    <cellStyle name="Nota" xfId="38" builtinId="10" customBuiltin="1"/>
    <cellStyle name="Output" xfId="39" builtinId="21" customBuiltin="1"/>
    <cellStyle name="Testo avviso" xfId="40" builtinId="11" customBuiltin="1"/>
    <cellStyle name="Testo descrittivo" xfId="41" builtinId="53" customBuiltin="1"/>
    <cellStyle name="Titolo" xfId="42" builtinId="15" customBuiltin="1"/>
    <cellStyle name="Titolo 1" xfId="43" builtinId="16" customBuiltin="1"/>
    <cellStyle name="Titolo 2" xfId="44" builtinId="17" customBuiltin="1"/>
    <cellStyle name="Titolo 3" xfId="45" builtinId="18" customBuiltin="1"/>
    <cellStyle name="Titolo 4" xfId="46" builtinId="19" customBuiltin="1"/>
    <cellStyle name="Totale" xfId="47" builtinId="25" customBuiltin="1"/>
    <cellStyle name="Valore non valido" xfId="48" builtinId="27" customBuiltin="1"/>
    <cellStyle name="Valore valido" xfId="49" builtinId="26" customBuiltin="1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441B6-3BED-45B6-AF4A-8473E0A66075}">
  <sheetPr codeName="Foglio1"/>
  <dimension ref="A1:L6"/>
  <sheetViews>
    <sheetView showGridLines="0" zoomScaleNormal="100" workbookViewId="0">
      <selection sqref="A1:L1"/>
    </sheetView>
  </sheetViews>
  <sheetFormatPr defaultRowHeight="12.75" x14ac:dyDescent="0.2"/>
  <cols>
    <col min="1" max="1" width="8.7109375" style="3" customWidth="1"/>
    <col min="2" max="2" width="12.28515625" style="3" customWidth="1"/>
    <col min="3" max="3" width="22.7109375" style="4" customWidth="1"/>
    <col min="4" max="4" width="30.7109375" style="5" customWidth="1"/>
    <col min="5" max="5" width="22.7109375" customWidth="1"/>
    <col min="6" max="6" width="29.5703125" hidden="1" customWidth="1"/>
    <col min="7" max="7" width="15.85546875" style="3" customWidth="1"/>
    <col min="8" max="8" width="20.7109375" style="3" hidden="1" customWidth="1"/>
    <col min="9" max="9" width="20.7109375" style="5" hidden="1" customWidth="1"/>
    <col min="10" max="10" width="13.7109375" style="1" customWidth="1"/>
    <col min="11" max="11" width="13.7109375" style="7" customWidth="1"/>
    <col min="12" max="12" width="15.7109375" style="1" customWidth="1"/>
  </cols>
  <sheetData>
    <row r="1" spans="1:12" ht="23.1" customHeight="1" x14ac:dyDescent="0.35">
      <c r="A1" s="222"/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4"/>
    </row>
    <row r="2" spans="1:12" s="61" customFormat="1" ht="23.1" customHeight="1" x14ac:dyDescent="0.2">
      <c r="A2" s="225" t="s">
        <v>0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7"/>
    </row>
    <row r="3" spans="1:12" ht="24.95" customHeight="1" x14ac:dyDescent="0.2">
      <c r="A3" s="8" t="s">
        <v>3</v>
      </c>
      <c r="B3" s="8" t="s">
        <v>4</v>
      </c>
      <c r="C3" s="9" t="s">
        <v>1</v>
      </c>
      <c r="D3" s="9" t="s">
        <v>5</v>
      </c>
      <c r="E3" s="60" t="s">
        <v>9</v>
      </c>
      <c r="F3" s="11" t="s">
        <v>17</v>
      </c>
      <c r="G3" s="9" t="s">
        <v>2</v>
      </c>
      <c r="H3" s="10" t="s">
        <v>6</v>
      </c>
      <c r="I3" s="9" t="s">
        <v>7</v>
      </c>
      <c r="J3" s="12" t="s">
        <v>8</v>
      </c>
      <c r="K3" s="13" t="s">
        <v>10</v>
      </c>
      <c r="L3" s="12" t="s">
        <v>11</v>
      </c>
    </row>
    <row r="4" spans="1:12" x14ac:dyDescent="0.2">
      <c r="F4" s="5"/>
      <c r="K4" s="14"/>
    </row>
    <row r="6" spans="1:12" x14ac:dyDescent="0.2">
      <c r="I6" s="6"/>
      <c r="J6" s="2"/>
      <c r="L6" s="2"/>
    </row>
  </sheetData>
  <mergeCells count="2">
    <mergeCell ref="A1:L1"/>
    <mergeCell ref="A2:L2"/>
  </mergeCells>
  <dataValidations count="1">
    <dataValidation type="list" allowBlank="1" showInputMessage="1" showErrorMessage="1" sqref="K4:K65536 K1:K2" xr:uid="{BFFAF3F5-A74C-4A94-A73A-36148FF3B5A4}">
      <formula1>"Consip/Mepa,"</formula1>
    </dataValidation>
  </dataValidations>
  <pageMargins left="0.75" right="0.75" top="1" bottom="1" header="0.5" footer="0.5"/>
  <pageSetup paperSize="9" scale="8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F4998-638B-4BE0-9C20-484B2349E333}">
  <sheetPr codeName="Foglio2"/>
  <dimension ref="A1:AH14"/>
  <sheetViews>
    <sheetView showGridLines="0" zoomScaleNormal="100" workbookViewId="0">
      <selection sqref="A1:AH1"/>
    </sheetView>
  </sheetViews>
  <sheetFormatPr defaultRowHeight="15" x14ac:dyDescent="0.2"/>
  <cols>
    <col min="1" max="1" width="5.7109375" style="32" bestFit="1" customWidth="1"/>
    <col min="2" max="2" width="6.28515625" style="32" bestFit="1" customWidth="1"/>
    <col min="3" max="3" width="10.7109375" style="33" bestFit="1" customWidth="1"/>
    <col min="4" max="4" width="18.140625" style="34" customWidth="1"/>
    <col min="5" max="5" width="10.7109375" style="33" bestFit="1" customWidth="1"/>
    <col min="6" max="6" width="15.7109375" style="34" customWidth="1"/>
    <col min="7" max="7" width="12.140625" style="35" customWidth="1"/>
    <col min="8" max="8" width="14.85546875" style="32" customWidth="1"/>
    <col min="9" max="9" width="5.7109375" style="32" bestFit="1" customWidth="1"/>
    <col min="10" max="10" width="8.28515625" style="32" bestFit="1" customWidth="1"/>
    <col min="11" max="11" width="10.7109375" style="33" bestFit="1" customWidth="1"/>
    <col min="12" max="12" width="25.5703125" style="34" customWidth="1"/>
    <col min="13" max="13" width="16.7109375" style="33" customWidth="1"/>
    <col min="14" max="14" width="19.28515625" style="33" customWidth="1"/>
    <col min="15" max="15" width="7" style="32" hidden="1" customWidth="1"/>
    <col min="16" max="16" width="22.28515625" style="34" hidden="1" customWidth="1"/>
    <col min="17" max="20" width="0" style="32" hidden="1" customWidth="1"/>
    <col min="21" max="21" width="5.7109375" style="32" hidden="1" customWidth="1"/>
    <col min="22" max="22" width="8.28515625" style="32" hidden="1" customWidth="1"/>
    <col min="23" max="23" width="3.28515625" style="32" hidden="1" customWidth="1"/>
    <col min="24" max="24" width="13.7109375" style="32" customWidth="1"/>
    <col min="25" max="25" width="8.28515625" style="32" bestFit="1" customWidth="1"/>
    <col min="26" max="26" width="12.85546875" style="33" customWidth="1"/>
    <col min="27" max="27" width="17.7109375" style="36" customWidth="1"/>
    <col min="28" max="28" width="14.140625" style="36" bestFit="1" customWidth="1"/>
    <col min="29" max="29" width="11.7109375" style="37" customWidth="1"/>
    <col min="30" max="30" width="3" style="39" bestFit="1" customWidth="1"/>
    <col min="31" max="31" width="11.7109375" style="38" customWidth="1"/>
    <col min="32" max="32" width="8.7109375" style="38" customWidth="1"/>
    <col min="33" max="33" width="11.7109375" style="38" customWidth="1"/>
    <col min="34" max="34" width="10.28515625" style="37" bestFit="1" customWidth="1"/>
    <col min="35" max="16384" width="9.140625" style="32"/>
  </cols>
  <sheetData>
    <row r="1" spans="1:34" s="15" customFormat="1" ht="23.1" customHeight="1" x14ac:dyDescent="0.2">
      <c r="A1" s="237" t="s">
        <v>12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AF1" s="232"/>
      <c r="AG1" s="232"/>
      <c r="AH1" s="238"/>
    </row>
    <row r="2" spans="1:34" s="25" customFormat="1" ht="15" customHeight="1" x14ac:dyDescent="0.2">
      <c r="A2" s="16"/>
      <c r="B2" s="17"/>
      <c r="C2" s="18"/>
      <c r="D2" s="19"/>
      <c r="E2" s="18"/>
      <c r="F2" s="19"/>
      <c r="G2" s="20"/>
      <c r="H2" s="17"/>
      <c r="I2" s="17"/>
      <c r="J2" s="17"/>
      <c r="K2" s="18"/>
      <c r="L2" s="19"/>
      <c r="M2" s="18"/>
      <c r="N2" s="18"/>
      <c r="O2" s="17"/>
      <c r="P2" s="19"/>
      <c r="Q2" s="17"/>
      <c r="R2" s="17"/>
      <c r="S2" s="17"/>
      <c r="T2" s="17"/>
      <c r="U2" s="17"/>
      <c r="V2" s="17"/>
      <c r="W2" s="17"/>
      <c r="X2" s="17"/>
      <c r="Y2" s="17"/>
      <c r="Z2" s="18"/>
      <c r="AA2" s="21"/>
      <c r="AB2" s="21"/>
      <c r="AC2" s="22"/>
      <c r="AD2" s="23"/>
      <c r="AE2" s="24"/>
      <c r="AF2" s="24"/>
      <c r="AG2" s="24"/>
      <c r="AH2" s="200"/>
    </row>
    <row r="3" spans="1:34" s="15" customFormat="1" ht="23.1" customHeight="1" x14ac:dyDescent="0.2">
      <c r="A3" s="228" t="s">
        <v>55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8"/>
    </row>
    <row r="4" spans="1:34" s="15" customFormat="1" ht="15" customHeight="1" x14ac:dyDescent="0.2">
      <c r="A4" s="26"/>
      <c r="B4" s="27"/>
      <c r="C4" s="28"/>
      <c r="D4" s="29"/>
      <c r="E4" s="28"/>
      <c r="F4" s="29"/>
      <c r="G4" s="30"/>
      <c r="H4" s="27"/>
      <c r="I4" s="27"/>
      <c r="J4" s="27"/>
      <c r="K4" s="28"/>
      <c r="L4" s="29"/>
      <c r="M4" s="28"/>
      <c r="N4" s="28"/>
      <c r="O4" s="27"/>
      <c r="P4" s="29"/>
      <c r="Q4" s="27"/>
      <c r="R4" s="27"/>
      <c r="S4" s="27"/>
      <c r="T4" s="27"/>
      <c r="U4" s="27"/>
      <c r="V4" s="27"/>
      <c r="W4" s="27"/>
      <c r="X4" s="27"/>
      <c r="Y4" s="27"/>
      <c r="Z4" s="28"/>
      <c r="AA4" s="231" t="s">
        <v>13</v>
      </c>
      <c r="AB4" s="232"/>
      <c r="AC4" s="232"/>
      <c r="AD4" s="232"/>
      <c r="AE4" s="232"/>
      <c r="AF4" s="232"/>
      <c r="AG4" s="233"/>
      <c r="AH4" s="31">
        <v>30</v>
      </c>
    </row>
    <row r="5" spans="1:34" s="15" customFormat="1" ht="23.1" customHeight="1" x14ac:dyDescent="0.2">
      <c r="A5" s="228" t="s">
        <v>14</v>
      </c>
      <c r="B5" s="230"/>
      <c r="C5" s="229"/>
      <c r="D5" s="228" t="s">
        <v>15</v>
      </c>
      <c r="E5" s="230"/>
      <c r="F5" s="230"/>
      <c r="G5" s="230"/>
      <c r="H5" s="229"/>
      <c r="I5" s="228" t="s">
        <v>16</v>
      </c>
      <c r="J5" s="230"/>
      <c r="K5" s="229"/>
      <c r="L5" s="228" t="s">
        <v>1</v>
      </c>
      <c r="M5" s="230"/>
      <c r="N5" s="230"/>
      <c r="O5" s="228" t="s">
        <v>17</v>
      </c>
      <c r="P5" s="229"/>
      <c r="Q5" s="228" t="s">
        <v>18</v>
      </c>
      <c r="R5" s="230"/>
      <c r="S5" s="230"/>
      <c r="T5" s="229"/>
      <c r="U5" s="228" t="s">
        <v>19</v>
      </c>
      <c r="V5" s="230"/>
      <c r="W5" s="230"/>
      <c r="X5" s="57" t="s">
        <v>47</v>
      </c>
      <c r="Y5" s="228" t="s">
        <v>20</v>
      </c>
      <c r="Z5" s="229"/>
      <c r="AA5" s="234" t="s">
        <v>41</v>
      </c>
      <c r="AB5" s="235"/>
      <c r="AC5" s="235"/>
      <c r="AD5" s="235"/>
      <c r="AE5" s="235"/>
      <c r="AF5" s="235"/>
      <c r="AG5" s="235"/>
      <c r="AH5" s="236"/>
    </row>
    <row r="6" spans="1:34" ht="36" customHeight="1" x14ac:dyDescent="0.2">
      <c r="A6" s="50" t="s">
        <v>21</v>
      </c>
      <c r="B6" s="50" t="s">
        <v>22</v>
      </c>
      <c r="C6" s="51" t="s">
        <v>23</v>
      </c>
      <c r="D6" s="50" t="s">
        <v>24</v>
      </c>
      <c r="E6" s="52" t="s">
        <v>25</v>
      </c>
      <c r="F6" s="50" t="s">
        <v>26</v>
      </c>
      <c r="G6" s="53" t="s">
        <v>27</v>
      </c>
      <c r="H6" s="50" t="s">
        <v>28</v>
      </c>
      <c r="I6" s="50" t="s">
        <v>21</v>
      </c>
      <c r="J6" s="50" t="s">
        <v>24</v>
      </c>
      <c r="K6" s="51" t="s">
        <v>29</v>
      </c>
      <c r="L6" s="50" t="s">
        <v>30</v>
      </c>
      <c r="M6" s="52" t="s">
        <v>31</v>
      </c>
      <c r="N6" s="52" t="s">
        <v>32</v>
      </c>
      <c r="O6" s="50" t="s">
        <v>33</v>
      </c>
      <c r="P6" s="50" t="s">
        <v>26</v>
      </c>
      <c r="Q6" s="50" t="s">
        <v>33</v>
      </c>
      <c r="R6" s="50" t="s">
        <v>34</v>
      </c>
      <c r="S6" s="50" t="s">
        <v>35</v>
      </c>
      <c r="T6" s="50" t="s">
        <v>36</v>
      </c>
      <c r="U6" s="50" t="s">
        <v>21</v>
      </c>
      <c r="V6" s="50" t="s">
        <v>24</v>
      </c>
      <c r="W6" s="50" t="s">
        <v>37</v>
      </c>
      <c r="X6" s="50" t="s">
        <v>25</v>
      </c>
      <c r="Y6" s="50" t="s">
        <v>24</v>
      </c>
      <c r="Z6" s="51" t="s">
        <v>38</v>
      </c>
      <c r="AA6" s="54" t="s">
        <v>45</v>
      </c>
      <c r="AB6" s="54" t="s">
        <v>39</v>
      </c>
      <c r="AC6" s="54" t="s">
        <v>42</v>
      </c>
      <c r="AD6" s="54" t="s">
        <v>40</v>
      </c>
      <c r="AE6" s="54" t="s">
        <v>43</v>
      </c>
      <c r="AF6" s="54" t="s">
        <v>44</v>
      </c>
      <c r="AG6" s="62" t="s">
        <v>48</v>
      </c>
      <c r="AH6" s="55" t="s">
        <v>46</v>
      </c>
    </row>
    <row r="7" spans="1:34" x14ac:dyDescent="0.2">
      <c r="A7" s="41"/>
      <c r="B7" s="41"/>
      <c r="C7" s="42"/>
      <c r="D7" s="59"/>
      <c r="E7" s="42"/>
      <c r="F7" s="43"/>
      <c r="G7" s="44"/>
      <c r="H7" s="41"/>
      <c r="I7" s="41"/>
      <c r="J7" s="41"/>
      <c r="K7" s="42"/>
      <c r="L7" s="43"/>
      <c r="M7" s="42"/>
      <c r="N7" s="42"/>
      <c r="O7" s="41"/>
      <c r="P7" s="43"/>
      <c r="Q7" s="41"/>
      <c r="R7" s="41"/>
      <c r="S7" s="41"/>
      <c r="T7" s="41"/>
      <c r="U7" s="45"/>
      <c r="V7" s="45"/>
      <c r="W7" s="45"/>
      <c r="X7" s="56"/>
      <c r="Y7" s="41"/>
      <c r="Z7" s="42"/>
      <c r="AA7" s="46"/>
      <c r="AB7" s="46"/>
      <c r="AC7" s="47"/>
      <c r="AD7" s="48"/>
      <c r="AE7" s="58"/>
      <c r="AF7" s="49"/>
      <c r="AG7" s="58"/>
      <c r="AH7" s="47"/>
    </row>
    <row r="8" spans="1:34" x14ac:dyDescent="0.2">
      <c r="C8" s="32"/>
      <c r="D8" s="32"/>
      <c r="E8" s="32"/>
      <c r="F8" s="32"/>
      <c r="G8" s="32"/>
      <c r="K8" s="32"/>
      <c r="L8" s="32"/>
      <c r="M8" s="32"/>
      <c r="N8" s="32"/>
      <c r="P8" s="32"/>
      <c r="Z8" s="32"/>
      <c r="AA8" s="32"/>
      <c r="AB8" s="32"/>
      <c r="AC8" s="32"/>
      <c r="AD8" s="40"/>
      <c r="AE8" s="32"/>
      <c r="AF8" s="32"/>
      <c r="AG8" s="32"/>
      <c r="AH8" s="32"/>
    </row>
    <row r="9" spans="1:34" x14ac:dyDescent="0.2">
      <c r="C9" s="32"/>
      <c r="D9" s="32"/>
      <c r="E9" s="32"/>
      <c r="F9" s="32"/>
      <c r="G9" s="32"/>
      <c r="K9" s="32"/>
      <c r="L9" s="32"/>
      <c r="M9" s="32"/>
      <c r="N9" s="32"/>
      <c r="P9" s="32"/>
      <c r="Z9" s="32"/>
      <c r="AA9" s="32"/>
      <c r="AB9" s="32"/>
      <c r="AC9" s="32"/>
      <c r="AD9" s="40"/>
      <c r="AE9" s="32"/>
      <c r="AF9" s="32"/>
      <c r="AG9" s="32"/>
      <c r="AH9" s="32"/>
    </row>
    <row r="10" spans="1:34" x14ac:dyDescent="0.2">
      <c r="C10" s="32"/>
      <c r="D10" s="32"/>
      <c r="E10" s="32"/>
      <c r="F10" s="32"/>
      <c r="G10" s="32"/>
      <c r="K10" s="32"/>
      <c r="L10" s="32"/>
      <c r="M10" s="32"/>
      <c r="N10" s="32"/>
      <c r="P10" s="32"/>
      <c r="Z10" s="32"/>
      <c r="AA10" s="32"/>
      <c r="AB10" s="32"/>
      <c r="AC10" s="32"/>
      <c r="AD10" s="40"/>
      <c r="AE10" s="32"/>
      <c r="AF10" s="32"/>
      <c r="AG10" s="32"/>
      <c r="AH10" s="32"/>
    </row>
    <row r="11" spans="1:34" x14ac:dyDescent="0.2">
      <c r="C11" s="32"/>
      <c r="D11" s="32"/>
      <c r="E11" s="32"/>
      <c r="F11" s="32"/>
      <c r="G11" s="32"/>
      <c r="K11" s="32"/>
      <c r="L11" s="32"/>
      <c r="M11" s="32"/>
      <c r="N11" s="32"/>
      <c r="P11" s="32"/>
      <c r="Z11" s="32"/>
      <c r="AA11" s="32"/>
      <c r="AB11" s="32"/>
      <c r="AC11" s="32"/>
      <c r="AD11" s="40"/>
      <c r="AE11" s="32"/>
      <c r="AF11" s="32"/>
      <c r="AG11" s="32"/>
      <c r="AH11" s="32"/>
    </row>
    <row r="12" spans="1:34" x14ac:dyDescent="0.2">
      <c r="C12" s="32"/>
      <c r="D12" s="32"/>
      <c r="E12" s="32"/>
      <c r="F12" s="32"/>
      <c r="G12" s="32"/>
      <c r="K12" s="32"/>
      <c r="L12" s="32"/>
      <c r="M12" s="32"/>
      <c r="N12" s="32"/>
      <c r="P12" s="32"/>
      <c r="Z12" s="32"/>
      <c r="AA12" s="32"/>
      <c r="AB12" s="32"/>
      <c r="AC12" s="32"/>
      <c r="AD12" s="40"/>
      <c r="AE12" s="32"/>
      <c r="AF12" s="32"/>
      <c r="AG12" s="32"/>
      <c r="AH12" s="32"/>
    </row>
    <row r="13" spans="1:34" x14ac:dyDescent="0.2">
      <c r="C13" s="32"/>
      <c r="D13" s="32"/>
      <c r="E13" s="32"/>
      <c r="F13" s="32"/>
      <c r="G13" s="32"/>
      <c r="K13" s="32"/>
      <c r="L13" s="32"/>
      <c r="M13" s="32"/>
      <c r="N13" s="32"/>
      <c r="P13" s="32"/>
      <c r="Z13" s="32"/>
      <c r="AA13" s="32"/>
      <c r="AB13" s="32"/>
      <c r="AC13" s="32"/>
      <c r="AD13" s="40"/>
      <c r="AE13" s="32"/>
      <c r="AF13" s="32"/>
      <c r="AG13" s="32"/>
      <c r="AH13" s="32"/>
    </row>
    <row r="14" spans="1:34" x14ac:dyDescent="0.2">
      <c r="C14" s="32"/>
      <c r="D14" s="32"/>
      <c r="E14" s="32"/>
      <c r="F14" s="32"/>
      <c r="G14" s="32"/>
      <c r="K14" s="32"/>
      <c r="L14" s="32"/>
      <c r="M14" s="32"/>
      <c r="N14" s="32"/>
      <c r="P14" s="32"/>
      <c r="Z14" s="32"/>
      <c r="AA14" s="32"/>
      <c r="AB14" s="32"/>
      <c r="AC14" s="32"/>
      <c r="AD14" s="40"/>
      <c r="AE14" s="32"/>
      <c r="AF14" s="32"/>
      <c r="AG14" s="32"/>
      <c r="AH14" s="32"/>
    </row>
  </sheetData>
  <sheetProtection password="D3C7" sheet="1"/>
  <mergeCells count="12">
    <mergeCell ref="A1:AH1"/>
    <mergeCell ref="A3:AH3"/>
    <mergeCell ref="A5:C5"/>
    <mergeCell ref="D5:H5"/>
    <mergeCell ref="I5:K5"/>
    <mergeCell ref="L5:N5"/>
    <mergeCell ref="O5:P5"/>
    <mergeCell ref="Q5:T5"/>
    <mergeCell ref="U5:W5"/>
    <mergeCell ref="AA4:AG4"/>
    <mergeCell ref="Y5:Z5"/>
    <mergeCell ref="AA5:AH5"/>
  </mergeCells>
  <dataValidations count="1">
    <dataValidation type="list" allowBlank="1" showInputMessage="1" showErrorMessage="1" sqref="AG7" xr:uid="{E6564253-F607-44B4-907F-931D97E86E61}">
      <formula1>"SI,"</formula1>
    </dataValidation>
  </dataValidations>
  <pageMargins left="0.23622047244094491" right="0.23622047244094491" top="0.74803149606299213" bottom="0.74803149606299213" header="0.31496062992125984" footer="0.31496062992125984"/>
  <pageSetup paperSize="9" scale="4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6AE7B-089B-4262-93E4-39228D3C5BC0}">
  <dimension ref="A1:R9"/>
  <sheetViews>
    <sheetView showGridLines="0" zoomScaleNormal="100" workbookViewId="0">
      <selection sqref="A1:R1"/>
    </sheetView>
  </sheetViews>
  <sheetFormatPr defaultRowHeight="12.75" x14ac:dyDescent="0.2"/>
  <cols>
    <col min="1" max="1" width="8.7109375" style="3" customWidth="1"/>
    <col min="2" max="2" width="12.28515625" style="3" customWidth="1"/>
    <col min="3" max="3" width="22.7109375" style="4" customWidth="1"/>
    <col min="4" max="4" width="30.7109375" style="5" customWidth="1"/>
    <col min="5" max="5" width="22.7109375" hidden="1" customWidth="1"/>
    <col min="6" max="6" width="29.5703125" hidden="1" customWidth="1"/>
    <col min="7" max="7" width="15.85546875" style="3" customWidth="1"/>
    <col min="8" max="8" width="20.7109375" style="3" hidden="1" customWidth="1"/>
    <col min="9" max="9" width="20.7109375" style="5" hidden="1" customWidth="1"/>
    <col min="10" max="10" width="13.7109375" style="1" customWidth="1"/>
    <col min="11" max="12" width="14.7109375" customWidth="1"/>
    <col min="13" max="13" width="10.7109375" customWidth="1"/>
    <col min="14" max="16" width="8.7109375" customWidth="1"/>
    <col min="17" max="17" width="14.7109375" customWidth="1"/>
    <col min="18" max="18" width="10.7109375" customWidth="1"/>
  </cols>
  <sheetData>
    <row r="1" spans="1:18" ht="23.1" customHeight="1" x14ac:dyDescent="0.35">
      <c r="A1" s="222"/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2"/>
    </row>
    <row r="2" spans="1:18" ht="23.1" customHeight="1" x14ac:dyDescent="0.35">
      <c r="A2" s="64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6"/>
    </row>
    <row r="3" spans="1:18" ht="23.1" customHeight="1" x14ac:dyDescent="0.2">
      <c r="A3" s="225" t="s">
        <v>54</v>
      </c>
      <c r="B3" s="226"/>
      <c r="C3" s="226"/>
      <c r="D3" s="226"/>
      <c r="E3" s="226"/>
      <c r="F3" s="226"/>
      <c r="G3" s="226"/>
      <c r="H3" s="226"/>
      <c r="I3" s="226"/>
      <c r="J3" s="226"/>
      <c r="K3" s="241"/>
      <c r="L3" s="241"/>
      <c r="M3" s="241"/>
      <c r="N3" s="241"/>
      <c r="O3" s="241"/>
      <c r="P3" s="241"/>
      <c r="Q3" s="241"/>
      <c r="R3" s="242"/>
    </row>
    <row r="4" spans="1:18" ht="23.1" customHeight="1" x14ac:dyDescent="0.2">
      <c r="A4" s="225"/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2"/>
    </row>
    <row r="5" spans="1:18" s="61" customFormat="1" ht="23.1" customHeight="1" x14ac:dyDescent="0.2">
      <c r="A5" s="239"/>
      <c r="B5" s="240"/>
      <c r="C5" s="240"/>
      <c r="D5" s="240"/>
      <c r="E5" s="240"/>
      <c r="F5" s="240"/>
      <c r="G5" s="240"/>
      <c r="H5" s="240"/>
      <c r="I5" s="240"/>
      <c r="J5" s="240"/>
      <c r="K5" s="243" t="s">
        <v>13</v>
      </c>
      <c r="L5" s="244"/>
      <c r="M5" s="244"/>
      <c r="N5" s="244"/>
      <c r="O5" s="244"/>
      <c r="P5" s="244"/>
      <c r="Q5" s="245"/>
      <c r="R5" s="83">
        <v>30</v>
      </c>
    </row>
    <row r="6" spans="1:18" ht="35.1" customHeight="1" x14ac:dyDescent="0.2">
      <c r="A6" s="63" t="s">
        <v>3</v>
      </c>
      <c r="B6" s="63" t="s">
        <v>4</v>
      </c>
      <c r="C6" s="67" t="s">
        <v>1</v>
      </c>
      <c r="D6" s="67" t="s">
        <v>5</v>
      </c>
      <c r="E6" s="68" t="s">
        <v>9</v>
      </c>
      <c r="F6" s="69" t="s">
        <v>17</v>
      </c>
      <c r="G6" s="67" t="s">
        <v>2</v>
      </c>
      <c r="H6" s="63" t="s">
        <v>6</v>
      </c>
      <c r="I6" s="67" t="s">
        <v>7</v>
      </c>
      <c r="J6" s="70" t="s">
        <v>8</v>
      </c>
      <c r="K6" s="71" t="s">
        <v>49</v>
      </c>
      <c r="L6" s="71" t="s">
        <v>50</v>
      </c>
      <c r="M6" s="71" t="s">
        <v>51</v>
      </c>
      <c r="N6" s="72" t="s">
        <v>40</v>
      </c>
      <c r="O6" s="71" t="s">
        <v>52</v>
      </c>
      <c r="P6" s="71" t="s">
        <v>53</v>
      </c>
      <c r="Q6" s="71" t="s">
        <v>48</v>
      </c>
      <c r="R6" s="73" t="s">
        <v>46</v>
      </c>
    </row>
    <row r="7" spans="1:18" x14ac:dyDescent="0.2">
      <c r="A7" s="74"/>
      <c r="B7" s="74"/>
      <c r="C7" s="75"/>
      <c r="D7" s="76"/>
      <c r="E7" s="77"/>
      <c r="F7" s="76"/>
      <c r="G7" s="74"/>
      <c r="H7" s="74"/>
      <c r="I7" s="76"/>
      <c r="J7" s="78"/>
      <c r="K7" s="80"/>
      <c r="L7" s="81"/>
      <c r="M7" s="79"/>
      <c r="N7" s="79"/>
      <c r="O7" s="82"/>
      <c r="P7" s="79"/>
      <c r="Q7" s="80"/>
      <c r="R7" s="79"/>
    </row>
    <row r="9" spans="1:18" x14ac:dyDescent="0.2">
      <c r="I9" s="6"/>
      <c r="J9" s="2"/>
    </row>
  </sheetData>
  <sheetProtection password="D3C7" sheet="1" objects="1" scenarios="1"/>
  <mergeCells count="5">
    <mergeCell ref="A5:J5"/>
    <mergeCell ref="A1:R1"/>
    <mergeCell ref="K5:Q5"/>
    <mergeCell ref="A3:R3"/>
    <mergeCell ref="A4:R4"/>
  </mergeCells>
  <dataValidations count="1">
    <dataValidation type="list" allowBlank="1" showInputMessage="1" showErrorMessage="1" sqref="Q7" xr:uid="{DBD7B156-E0F5-43B0-9634-F8DA47542BE8}">
      <formula1>"SI,"</formula1>
    </dataValidation>
  </dataValidations>
  <pageMargins left="0.75" right="0.75" top="1" bottom="1" header="0.5" footer="0.5"/>
  <pageSetup paperSize="9" scale="8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9C0A8-8780-4BCD-BB4F-B492B520F497}">
  <dimension ref="A1:AL425"/>
  <sheetViews>
    <sheetView showGridLines="0" tabSelected="1" zoomScaleNormal="100" workbookViewId="0">
      <selection sqref="A1:AI1"/>
    </sheetView>
  </sheetViews>
  <sheetFormatPr defaultRowHeight="15" x14ac:dyDescent="0.2"/>
  <cols>
    <col min="1" max="1" width="5.7109375" style="103" bestFit="1" customWidth="1"/>
    <col min="2" max="2" width="6.28515625" style="103" bestFit="1" customWidth="1"/>
    <col min="3" max="3" width="10.7109375" style="113" bestFit="1" customWidth="1"/>
    <col min="4" max="4" width="18.140625" style="114" customWidth="1"/>
    <col min="5" max="5" width="10.7109375" style="113" bestFit="1" customWidth="1"/>
    <col min="6" max="6" width="15.7109375" style="114" customWidth="1"/>
    <col min="7" max="8" width="12.140625" style="115" customWidth="1"/>
    <col min="9" max="9" width="8" style="112" customWidth="1"/>
    <col min="10" max="10" width="12.140625" style="115" customWidth="1"/>
    <col min="11" max="11" width="14.85546875" style="103" customWidth="1"/>
    <col min="12" max="12" width="5.7109375" style="103" bestFit="1" customWidth="1"/>
    <col min="13" max="13" width="8.28515625" style="103" bestFit="1" customWidth="1"/>
    <col min="14" max="14" width="10.7109375" style="113" bestFit="1" customWidth="1"/>
    <col min="15" max="15" width="25.5703125" style="114" customWidth="1"/>
    <col min="16" max="16" width="16.7109375" style="113" customWidth="1"/>
    <col min="17" max="17" width="19.28515625" style="113" customWidth="1"/>
    <col min="18" max="18" width="17.140625" style="103" customWidth="1"/>
    <col min="19" max="19" width="17.140625" style="114" customWidth="1"/>
    <col min="20" max="23" width="0" style="103" hidden="1" customWidth="1"/>
    <col min="24" max="24" width="5.7109375" style="103" hidden="1" customWidth="1"/>
    <col min="25" max="25" width="8.28515625" style="103" hidden="1" customWidth="1"/>
    <col min="26" max="26" width="3.28515625" style="103" hidden="1" customWidth="1"/>
    <col min="27" max="27" width="13.7109375" style="103" customWidth="1"/>
    <col min="28" max="28" width="8.28515625" style="103" bestFit="1" customWidth="1"/>
    <col min="29" max="29" width="12.7109375" style="113" customWidth="1"/>
    <col min="30" max="30" width="14" style="113" customWidth="1"/>
    <col min="31" max="31" width="15.7109375" style="113" customWidth="1"/>
    <col min="32" max="32" width="15.7109375" style="111" customWidth="1"/>
    <col min="33" max="33" width="14.7109375" style="111" customWidth="1"/>
    <col min="34" max="34" width="16.140625" style="115" customWidth="1"/>
    <col min="35" max="35" width="15.42578125" style="103" customWidth="1"/>
    <col min="36" max="37" width="9.140625" style="103" customWidth="1"/>
    <col min="38" max="38" width="19" style="103" customWidth="1"/>
    <col min="39" max="16384" width="9.140625" style="103"/>
  </cols>
  <sheetData>
    <row r="1" spans="1:38" s="86" customFormat="1" ht="23.1" customHeight="1" x14ac:dyDescent="0.2">
      <c r="A1" s="252" t="s">
        <v>118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253"/>
      <c r="T1" s="253"/>
      <c r="U1" s="253"/>
      <c r="V1" s="253"/>
      <c r="W1" s="253"/>
      <c r="X1" s="253"/>
      <c r="Y1" s="253"/>
      <c r="Z1" s="253"/>
      <c r="AA1" s="253"/>
      <c r="AB1" s="253"/>
      <c r="AC1" s="253"/>
      <c r="AD1" s="253"/>
      <c r="AE1" s="253"/>
      <c r="AF1" s="253"/>
      <c r="AG1" s="253"/>
      <c r="AH1" s="253"/>
      <c r="AI1" s="254"/>
    </row>
    <row r="2" spans="1:38" s="93" customFormat="1" ht="15" customHeight="1" x14ac:dyDescent="0.2">
      <c r="A2" s="87"/>
      <c r="B2" s="88"/>
      <c r="C2" s="21"/>
      <c r="D2" s="89"/>
      <c r="E2" s="21"/>
      <c r="F2" s="89"/>
      <c r="G2" s="90"/>
      <c r="H2" s="90"/>
      <c r="I2" s="131"/>
      <c r="J2" s="90"/>
      <c r="K2" s="88"/>
      <c r="L2" s="88"/>
      <c r="M2" s="88"/>
      <c r="N2" s="21"/>
      <c r="O2" s="89"/>
      <c r="P2" s="21"/>
      <c r="Q2" s="21"/>
      <c r="R2" s="88"/>
      <c r="S2" s="89"/>
      <c r="T2" s="88"/>
      <c r="U2" s="88"/>
      <c r="V2" s="88"/>
      <c r="W2" s="88"/>
      <c r="X2" s="88"/>
      <c r="Y2" s="88"/>
      <c r="Z2" s="88"/>
      <c r="AA2" s="88"/>
      <c r="AB2" s="88"/>
      <c r="AC2" s="21"/>
      <c r="AD2" s="21"/>
      <c r="AE2" s="21"/>
      <c r="AF2" s="91"/>
      <c r="AG2" s="92"/>
      <c r="AH2" s="124"/>
      <c r="AI2" s="201" t="s">
        <v>119</v>
      </c>
    </row>
    <row r="3" spans="1:38" s="86" customFormat="1" ht="23.1" customHeight="1" x14ac:dyDescent="0.2">
      <c r="A3" s="234" t="s">
        <v>57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6"/>
    </row>
    <row r="4" spans="1:38" s="86" customFormat="1" ht="15" customHeight="1" x14ac:dyDescent="0.2">
      <c r="A4" s="94"/>
      <c r="B4" s="95"/>
      <c r="C4" s="96"/>
      <c r="D4" s="97"/>
      <c r="E4" s="96"/>
      <c r="F4" s="97"/>
      <c r="G4" s="98"/>
      <c r="H4" s="98"/>
      <c r="I4" s="132"/>
      <c r="J4" s="98"/>
      <c r="K4" s="95"/>
      <c r="L4" s="95"/>
      <c r="M4" s="95"/>
      <c r="N4" s="96"/>
      <c r="O4" s="97"/>
      <c r="P4" s="96"/>
      <c r="Q4" s="96"/>
      <c r="R4" s="95"/>
      <c r="S4" s="97"/>
      <c r="T4" s="95"/>
      <c r="U4" s="95"/>
      <c r="V4" s="95"/>
      <c r="W4" s="95"/>
      <c r="X4" s="95"/>
      <c r="Y4" s="95"/>
      <c r="Z4" s="95"/>
      <c r="AA4" s="95"/>
      <c r="AB4" s="95"/>
      <c r="AC4" s="96"/>
      <c r="AD4" s="231"/>
      <c r="AE4" s="257"/>
      <c r="AF4" s="257"/>
      <c r="AG4" s="257"/>
      <c r="AH4" s="258"/>
      <c r="AI4" s="251"/>
    </row>
    <row r="5" spans="1:38" s="86" customFormat="1" ht="23.1" customHeight="1" x14ac:dyDescent="0.2">
      <c r="A5" s="234" t="s">
        <v>14</v>
      </c>
      <c r="B5" s="248"/>
      <c r="C5" s="249"/>
      <c r="D5" s="234" t="s">
        <v>15</v>
      </c>
      <c r="E5" s="248"/>
      <c r="F5" s="248"/>
      <c r="G5" s="248"/>
      <c r="H5" s="248"/>
      <c r="I5" s="248"/>
      <c r="J5" s="248"/>
      <c r="K5" s="249"/>
      <c r="L5" s="234" t="s">
        <v>16</v>
      </c>
      <c r="M5" s="248"/>
      <c r="N5" s="249"/>
      <c r="O5" s="234" t="s">
        <v>1</v>
      </c>
      <c r="P5" s="248"/>
      <c r="Q5" s="248"/>
      <c r="R5" s="234" t="s">
        <v>17</v>
      </c>
      <c r="S5" s="249"/>
      <c r="T5" s="234" t="s">
        <v>18</v>
      </c>
      <c r="U5" s="248"/>
      <c r="V5" s="248"/>
      <c r="W5" s="249"/>
      <c r="X5" s="234" t="s">
        <v>19</v>
      </c>
      <c r="Y5" s="248"/>
      <c r="Z5" s="248"/>
      <c r="AA5" s="99" t="s">
        <v>47</v>
      </c>
      <c r="AB5" s="234" t="s">
        <v>20</v>
      </c>
      <c r="AC5" s="249"/>
      <c r="AD5" s="234" t="s">
        <v>64</v>
      </c>
      <c r="AE5" s="250"/>
      <c r="AF5" s="250"/>
      <c r="AG5" s="250"/>
      <c r="AH5" s="250"/>
      <c r="AI5" s="251"/>
    </row>
    <row r="6" spans="1:38" ht="36" customHeight="1" x14ac:dyDescent="0.2">
      <c r="A6" s="100" t="s">
        <v>21</v>
      </c>
      <c r="B6" s="100" t="s">
        <v>22</v>
      </c>
      <c r="C6" s="51" t="s">
        <v>23</v>
      </c>
      <c r="D6" s="100" t="s">
        <v>24</v>
      </c>
      <c r="E6" s="101" t="s">
        <v>25</v>
      </c>
      <c r="F6" s="100" t="s">
        <v>26</v>
      </c>
      <c r="G6" s="133" t="s">
        <v>66</v>
      </c>
      <c r="H6" s="102" t="s">
        <v>67</v>
      </c>
      <c r="I6" s="134" t="s">
        <v>68</v>
      </c>
      <c r="J6" s="133" t="s">
        <v>69</v>
      </c>
      <c r="K6" s="100" t="s">
        <v>28</v>
      </c>
      <c r="L6" s="100" t="s">
        <v>21</v>
      </c>
      <c r="M6" s="100" t="s">
        <v>24</v>
      </c>
      <c r="N6" s="51" t="s">
        <v>29</v>
      </c>
      <c r="O6" s="100" t="s">
        <v>30</v>
      </c>
      <c r="P6" s="101" t="s">
        <v>31</v>
      </c>
      <c r="Q6" s="101" t="s">
        <v>32</v>
      </c>
      <c r="R6" s="100" t="s">
        <v>33</v>
      </c>
      <c r="S6" s="100" t="s">
        <v>26</v>
      </c>
      <c r="T6" s="100" t="s">
        <v>33</v>
      </c>
      <c r="U6" s="100" t="s">
        <v>34</v>
      </c>
      <c r="V6" s="100" t="s">
        <v>35</v>
      </c>
      <c r="W6" s="100" t="s">
        <v>36</v>
      </c>
      <c r="X6" s="100" t="s">
        <v>21</v>
      </c>
      <c r="Y6" s="100" t="s">
        <v>24</v>
      </c>
      <c r="Z6" s="100" t="s">
        <v>37</v>
      </c>
      <c r="AA6" s="100" t="s">
        <v>25</v>
      </c>
      <c r="AB6" s="100" t="s">
        <v>24</v>
      </c>
      <c r="AC6" s="51" t="s">
        <v>38</v>
      </c>
      <c r="AD6" s="121" t="s">
        <v>58</v>
      </c>
      <c r="AE6" s="121" t="s">
        <v>59</v>
      </c>
      <c r="AF6" s="121" t="s">
        <v>61</v>
      </c>
      <c r="AG6" s="122" t="s">
        <v>60</v>
      </c>
      <c r="AH6" s="125" t="s">
        <v>62</v>
      </c>
      <c r="AI6" s="123" t="s">
        <v>65</v>
      </c>
      <c r="AJ6" s="246"/>
      <c r="AK6" s="247"/>
      <c r="AL6" s="247"/>
    </row>
    <row r="7" spans="1:38" x14ac:dyDescent="0.2">
      <c r="A7" s="203">
        <v>2025</v>
      </c>
      <c r="B7" s="203">
        <v>1188</v>
      </c>
      <c r="C7" s="204">
        <v>46000</v>
      </c>
      <c r="D7" s="205" t="s">
        <v>120</v>
      </c>
      <c r="E7" s="204">
        <v>45996</v>
      </c>
      <c r="F7" s="205" t="s">
        <v>121</v>
      </c>
      <c r="G7" s="206">
        <v>7700</v>
      </c>
      <c r="H7" s="206">
        <v>700</v>
      </c>
      <c r="I7" s="203" t="s">
        <v>122</v>
      </c>
      <c r="J7" s="206">
        <f t="shared" ref="J7:J70" si="0">IF(I7="SI",G7-H7,G7)</f>
        <v>7000</v>
      </c>
      <c r="K7" s="203" t="s">
        <v>123</v>
      </c>
      <c r="L7" s="203" t="s">
        <v>124</v>
      </c>
      <c r="M7" s="203" t="s">
        <v>125</v>
      </c>
      <c r="N7" s="204">
        <v>46000</v>
      </c>
      <c r="O7" s="205" t="s">
        <v>126</v>
      </c>
      <c r="P7" s="203" t="s">
        <v>127</v>
      </c>
      <c r="Q7" s="203" t="s">
        <v>127</v>
      </c>
      <c r="R7" s="203" t="s">
        <v>128</v>
      </c>
      <c r="S7" s="205" t="s">
        <v>129</v>
      </c>
      <c r="T7" s="203" t="s">
        <v>130</v>
      </c>
      <c r="U7" s="203">
        <v>6130</v>
      </c>
      <c r="V7" s="203">
        <v>961</v>
      </c>
      <c r="W7" s="203">
        <v>99</v>
      </c>
      <c r="X7" s="203">
        <v>2025</v>
      </c>
      <c r="Y7" s="203">
        <v>554</v>
      </c>
      <c r="Z7" s="203">
        <v>0</v>
      </c>
      <c r="AA7" s="204">
        <v>46010</v>
      </c>
      <c r="AB7" s="203" t="s">
        <v>131</v>
      </c>
      <c r="AC7" s="204">
        <v>46030</v>
      </c>
      <c r="AD7" s="207">
        <v>46030</v>
      </c>
      <c r="AE7" s="207">
        <v>46031</v>
      </c>
      <c r="AF7" s="208">
        <f t="shared" ref="AF7:AF70" si="1">AE7-AD7</f>
        <v>1</v>
      </c>
      <c r="AG7" s="209">
        <f t="shared" ref="AG7:AG70" si="2">IF(AI7="SI",0,J7)</f>
        <v>7000</v>
      </c>
      <c r="AH7" s="210">
        <f t="shared" ref="AH7:AH70" si="3">AG7*AF7</f>
        <v>7000</v>
      </c>
      <c r="AI7" s="211" t="s">
        <v>132</v>
      </c>
    </row>
    <row r="8" spans="1:38" x14ac:dyDescent="0.2">
      <c r="A8" s="203">
        <v>2025</v>
      </c>
      <c r="B8" s="203">
        <v>1198</v>
      </c>
      <c r="C8" s="204">
        <v>46002</v>
      </c>
      <c r="D8" s="205" t="s">
        <v>133</v>
      </c>
      <c r="E8" s="204">
        <v>46001</v>
      </c>
      <c r="F8" s="205" t="s">
        <v>134</v>
      </c>
      <c r="G8" s="206">
        <v>5072</v>
      </c>
      <c r="H8" s="206">
        <v>0</v>
      </c>
      <c r="I8" s="203" t="s">
        <v>132</v>
      </c>
      <c r="J8" s="206">
        <f t="shared" si="0"/>
        <v>5072</v>
      </c>
      <c r="K8" s="203" t="s">
        <v>135</v>
      </c>
      <c r="L8" s="203" t="s">
        <v>124</v>
      </c>
      <c r="M8" s="203" t="s">
        <v>136</v>
      </c>
      <c r="N8" s="204">
        <v>46002</v>
      </c>
      <c r="O8" s="205" t="s">
        <v>137</v>
      </c>
      <c r="P8" s="203" t="s">
        <v>138</v>
      </c>
      <c r="Q8" s="203" t="s">
        <v>139</v>
      </c>
      <c r="R8" s="203" t="s">
        <v>128</v>
      </c>
      <c r="S8" s="205" t="s">
        <v>129</v>
      </c>
      <c r="T8" s="203" t="s">
        <v>140</v>
      </c>
      <c r="U8" s="203">
        <v>5740</v>
      </c>
      <c r="V8" s="203">
        <v>1102</v>
      </c>
      <c r="W8" s="203">
        <v>1</v>
      </c>
      <c r="X8" s="203">
        <v>2025</v>
      </c>
      <c r="Y8" s="203">
        <v>339</v>
      </c>
      <c r="Z8" s="203">
        <v>0</v>
      </c>
      <c r="AA8" s="204">
        <v>46031</v>
      </c>
      <c r="AB8" s="203" t="s">
        <v>141</v>
      </c>
      <c r="AC8" s="204">
        <v>46031</v>
      </c>
      <c r="AD8" s="207">
        <v>46032</v>
      </c>
      <c r="AE8" s="207">
        <v>46034</v>
      </c>
      <c r="AF8" s="211">
        <f t="shared" si="1"/>
        <v>2</v>
      </c>
      <c r="AG8" s="209">
        <f t="shared" si="2"/>
        <v>5072</v>
      </c>
      <c r="AH8" s="210">
        <f t="shared" si="3"/>
        <v>10144</v>
      </c>
      <c r="AI8" s="211" t="s">
        <v>132</v>
      </c>
    </row>
    <row r="9" spans="1:38" x14ac:dyDescent="0.2">
      <c r="A9" s="203">
        <v>2025</v>
      </c>
      <c r="B9" s="203">
        <v>1253</v>
      </c>
      <c r="C9" s="204">
        <v>46007</v>
      </c>
      <c r="D9" s="205" t="s">
        <v>142</v>
      </c>
      <c r="E9" s="204">
        <v>46006</v>
      </c>
      <c r="F9" s="205" t="s">
        <v>143</v>
      </c>
      <c r="G9" s="206">
        <v>761.28</v>
      </c>
      <c r="H9" s="206">
        <v>137.28</v>
      </c>
      <c r="I9" s="203" t="s">
        <v>132</v>
      </c>
      <c r="J9" s="206">
        <f t="shared" si="0"/>
        <v>761.28</v>
      </c>
      <c r="K9" s="203" t="s">
        <v>144</v>
      </c>
      <c r="L9" s="203" t="s">
        <v>124</v>
      </c>
      <c r="M9" s="203" t="s">
        <v>145</v>
      </c>
      <c r="N9" s="204">
        <v>46006</v>
      </c>
      <c r="O9" s="205" t="s">
        <v>146</v>
      </c>
      <c r="P9" s="203" t="s">
        <v>147</v>
      </c>
      <c r="Q9" s="203" t="s">
        <v>148</v>
      </c>
      <c r="R9" s="203" t="s">
        <v>128</v>
      </c>
      <c r="S9" s="205" t="s">
        <v>129</v>
      </c>
      <c r="T9" s="203" t="s">
        <v>140</v>
      </c>
      <c r="U9" s="203">
        <v>5740</v>
      </c>
      <c r="V9" s="203">
        <v>1102</v>
      </c>
      <c r="W9" s="203">
        <v>1</v>
      </c>
      <c r="X9" s="203">
        <v>2025</v>
      </c>
      <c r="Y9" s="203">
        <v>340</v>
      </c>
      <c r="Z9" s="203">
        <v>0</v>
      </c>
      <c r="AA9" s="204">
        <v>46031</v>
      </c>
      <c r="AB9" s="203" t="s">
        <v>149</v>
      </c>
      <c r="AC9" s="204">
        <v>46031</v>
      </c>
      <c r="AD9" s="207">
        <v>46036</v>
      </c>
      <c r="AE9" s="207">
        <v>46034</v>
      </c>
      <c r="AF9" s="211">
        <f t="shared" si="1"/>
        <v>-2</v>
      </c>
      <c r="AG9" s="209">
        <f t="shared" si="2"/>
        <v>761.28</v>
      </c>
      <c r="AH9" s="210">
        <f t="shared" si="3"/>
        <v>-1522.56</v>
      </c>
      <c r="AI9" s="211" t="s">
        <v>132</v>
      </c>
    </row>
    <row r="10" spans="1:38" x14ac:dyDescent="0.2">
      <c r="A10" s="203">
        <v>2025</v>
      </c>
      <c r="B10" s="203">
        <v>1254</v>
      </c>
      <c r="C10" s="204">
        <v>46007</v>
      </c>
      <c r="D10" s="205" t="s">
        <v>150</v>
      </c>
      <c r="E10" s="204">
        <v>46003</v>
      </c>
      <c r="F10" s="205" t="s">
        <v>151</v>
      </c>
      <c r="G10" s="206">
        <v>4192.4799999999996</v>
      </c>
      <c r="H10" s="206">
        <v>0</v>
      </c>
      <c r="I10" s="203" t="s">
        <v>122</v>
      </c>
      <c r="J10" s="206">
        <f t="shared" si="0"/>
        <v>4192.4799999999996</v>
      </c>
      <c r="K10" s="203" t="s">
        <v>152</v>
      </c>
      <c r="L10" s="203" t="s">
        <v>124</v>
      </c>
      <c r="M10" s="203" t="s">
        <v>153</v>
      </c>
      <c r="N10" s="204">
        <v>46003</v>
      </c>
      <c r="O10" s="205" t="s">
        <v>154</v>
      </c>
      <c r="P10" s="203" t="s">
        <v>155</v>
      </c>
      <c r="Q10" s="203" t="s">
        <v>156</v>
      </c>
      <c r="R10" s="203" t="s">
        <v>128</v>
      </c>
      <c r="S10" s="205" t="s">
        <v>129</v>
      </c>
      <c r="T10" s="203" t="s">
        <v>130</v>
      </c>
      <c r="U10" s="203">
        <v>6130</v>
      </c>
      <c r="V10" s="203">
        <v>961</v>
      </c>
      <c r="W10" s="203">
        <v>99</v>
      </c>
      <c r="X10" s="203">
        <v>2025</v>
      </c>
      <c r="Y10" s="203">
        <v>178</v>
      </c>
      <c r="Z10" s="203">
        <v>0</v>
      </c>
      <c r="AA10" s="204">
        <v>46010</v>
      </c>
      <c r="AB10" s="203" t="s">
        <v>157</v>
      </c>
      <c r="AC10" s="204">
        <v>46030</v>
      </c>
      <c r="AD10" s="207">
        <v>46033</v>
      </c>
      <c r="AE10" s="207">
        <v>46031</v>
      </c>
      <c r="AF10" s="211">
        <f t="shared" si="1"/>
        <v>-2</v>
      </c>
      <c r="AG10" s="209">
        <f t="shared" si="2"/>
        <v>4192.4799999999996</v>
      </c>
      <c r="AH10" s="210">
        <f t="shared" si="3"/>
        <v>-8384.9599999999991</v>
      </c>
      <c r="AI10" s="211" t="s">
        <v>132</v>
      </c>
    </row>
    <row r="11" spans="1:38" x14ac:dyDescent="0.2">
      <c r="A11" s="203">
        <v>2025</v>
      </c>
      <c r="B11" s="203">
        <v>1254</v>
      </c>
      <c r="C11" s="204">
        <v>46007</v>
      </c>
      <c r="D11" s="205" t="s">
        <v>150</v>
      </c>
      <c r="E11" s="204">
        <v>46003</v>
      </c>
      <c r="F11" s="205" t="s">
        <v>151</v>
      </c>
      <c r="G11" s="206">
        <v>4023.52</v>
      </c>
      <c r="H11" s="206">
        <v>0</v>
      </c>
      <c r="I11" s="203" t="s">
        <v>122</v>
      </c>
      <c r="J11" s="206">
        <f t="shared" si="0"/>
        <v>4023.52</v>
      </c>
      <c r="K11" s="203" t="s">
        <v>158</v>
      </c>
      <c r="L11" s="203" t="s">
        <v>124</v>
      </c>
      <c r="M11" s="203" t="s">
        <v>153</v>
      </c>
      <c r="N11" s="204">
        <v>46003</v>
      </c>
      <c r="O11" s="205" t="s">
        <v>154</v>
      </c>
      <c r="P11" s="203" t="s">
        <v>155</v>
      </c>
      <c r="Q11" s="203" t="s">
        <v>156</v>
      </c>
      <c r="R11" s="203" t="s">
        <v>128</v>
      </c>
      <c r="S11" s="205" t="s">
        <v>129</v>
      </c>
      <c r="T11" s="203" t="s">
        <v>130</v>
      </c>
      <c r="U11" s="203">
        <v>6130</v>
      </c>
      <c r="V11" s="203">
        <v>961</v>
      </c>
      <c r="W11" s="203">
        <v>99</v>
      </c>
      <c r="X11" s="203">
        <v>2024</v>
      </c>
      <c r="Y11" s="203">
        <v>632</v>
      </c>
      <c r="Z11" s="203">
        <v>0</v>
      </c>
      <c r="AA11" s="204">
        <v>46010</v>
      </c>
      <c r="AB11" s="203" t="s">
        <v>159</v>
      </c>
      <c r="AC11" s="204">
        <v>46030</v>
      </c>
      <c r="AD11" s="207">
        <v>46033</v>
      </c>
      <c r="AE11" s="207">
        <v>46031</v>
      </c>
      <c r="AF11" s="211">
        <f t="shared" si="1"/>
        <v>-2</v>
      </c>
      <c r="AG11" s="209">
        <f t="shared" si="2"/>
        <v>4023.52</v>
      </c>
      <c r="AH11" s="210">
        <f t="shared" si="3"/>
        <v>-8047.04</v>
      </c>
      <c r="AI11" s="211" t="s">
        <v>132</v>
      </c>
    </row>
    <row r="12" spans="1:38" x14ac:dyDescent="0.2">
      <c r="A12" s="203">
        <v>2025</v>
      </c>
      <c r="B12" s="203">
        <v>1255</v>
      </c>
      <c r="C12" s="204">
        <v>46007</v>
      </c>
      <c r="D12" s="205" t="s">
        <v>160</v>
      </c>
      <c r="E12" s="204">
        <v>46003</v>
      </c>
      <c r="F12" s="205" t="s">
        <v>121</v>
      </c>
      <c r="G12" s="206">
        <v>81698.179999999993</v>
      </c>
      <c r="H12" s="206">
        <v>7427.11</v>
      </c>
      <c r="I12" s="203" t="s">
        <v>122</v>
      </c>
      <c r="J12" s="206">
        <f t="shared" si="0"/>
        <v>74271.069999999992</v>
      </c>
      <c r="K12" s="203" t="s">
        <v>161</v>
      </c>
      <c r="L12" s="203" t="s">
        <v>124</v>
      </c>
      <c r="M12" s="203" t="s">
        <v>162</v>
      </c>
      <c r="N12" s="204">
        <v>46003</v>
      </c>
      <c r="O12" s="205" t="s">
        <v>163</v>
      </c>
      <c r="P12" s="203" t="s">
        <v>164</v>
      </c>
      <c r="Q12" s="203" t="s">
        <v>164</v>
      </c>
      <c r="R12" s="203" t="s">
        <v>128</v>
      </c>
      <c r="S12" s="205" t="s">
        <v>129</v>
      </c>
      <c r="T12" s="203" t="s">
        <v>130</v>
      </c>
      <c r="U12" s="203">
        <v>6130</v>
      </c>
      <c r="V12" s="203">
        <v>961</v>
      </c>
      <c r="W12" s="203">
        <v>99</v>
      </c>
      <c r="X12" s="203">
        <v>2025</v>
      </c>
      <c r="Y12" s="203">
        <v>179</v>
      </c>
      <c r="Z12" s="203">
        <v>0</v>
      </c>
      <c r="AA12" s="204">
        <v>46010</v>
      </c>
      <c r="AB12" s="203" t="s">
        <v>165</v>
      </c>
      <c r="AC12" s="204">
        <v>46030</v>
      </c>
      <c r="AD12" s="207">
        <v>46033</v>
      </c>
      <c r="AE12" s="207">
        <v>46031</v>
      </c>
      <c r="AF12" s="211">
        <f t="shared" si="1"/>
        <v>-2</v>
      </c>
      <c r="AG12" s="209">
        <f t="shared" si="2"/>
        <v>74271.069999999992</v>
      </c>
      <c r="AH12" s="210">
        <f t="shared" si="3"/>
        <v>-148542.13999999998</v>
      </c>
      <c r="AI12" s="211" t="s">
        <v>132</v>
      </c>
    </row>
    <row r="13" spans="1:38" x14ac:dyDescent="0.2">
      <c r="A13" s="203">
        <v>2025</v>
      </c>
      <c r="B13" s="203">
        <v>1256</v>
      </c>
      <c r="C13" s="204">
        <v>46007</v>
      </c>
      <c r="D13" s="205" t="s">
        <v>166</v>
      </c>
      <c r="E13" s="204">
        <v>46003</v>
      </c>
      <c r="F13" s="205" t="s">
        <v>167</v>
      </c>
      <c r="G13" s="206">
        <v>2112</v>
      </c>
      <c r="H13" s="206">
        <v>192</v>
      </c>
      <c r="I13" s="203" t="s">
        <v>122</v>
      </c>
      <c r="J13" s="206">
        <f t="shared" si="0"/>
        <v>1920</v>
      </c>
      <c r="K13" s="203" t="s">
        <v>168</v>
      </c>
      <c r="L13" s="203" t="s">
        <v>124</v>
      </c>
      <c r="M13" s="203" t="s">
        <v>169</v>
      </c>
      <c r="N13" s="204">
        <v>46004</v>
      </c>
      <c r="O13" s="205" t="s">
        <v>163</v>
      </c>
      <c r="P13" s="203" t="s">
        <v>164</v>
      </c>
      <c r="Q13" s="203" t="s">
        <v>164</v>
      </c>
      <c r="R13" s="203" t="s">
        <v>128</v>
      </c>
      <c r="S13" s="205" t="s">
        <v>129</v>
      </c>
      <c r="T13" s="203" t="s">
        <v>130</v>
      </c>
      <c r="U13" s="203">
        <v>6130</v>
      </c>
      <c r="V13" s="203">
        <v>961</v>
      </c>
      <c r="W13" s="203">
        <v>99</v>
      </c>
      <c r="X13" s="203">
        <v>2025</v>
      </c>
      <c r="Y13" s="203">
        <v>555</v>
      </c>
      <c r="Z13" s="203">
        <v>0</v>
      </c>
      <c r="AA13" s="204">
        <v>46010</v>
      </c>
      <c r="AB13" s="203" t="s">
        <v>170</v>
      </c>
      <c r="AC13" s="204">
        <v>46030</v>
      </c>
      <c r="AD13" s="207">
        <v>46034</v>
      </c>
      <c r="AE13" s="207">
        <v>46031</v>
      </c>
      <c r="AF13" s="211">
        <f t="shared" si="1"/>
        <v>-3</v>
      </c>
      <c r="AG13" s="209">
        <f t="shared" si="2"/>
        <v>1920</v>
      </c>
      <c r="AH13" s="210">
        <f t="shared" si="3"/>
        <v>-5760</v>
      </c>
      <c r="AI13" s="211" t="s">
        <v>132</v>
      </c>
    </row>
    <row r="14" spans="1:38" x14ac:dyDescent="0.2">
      <c r="A14" s="203">
        <v>2025</v>
      </c>
      <c r="B14" s="203">
        <v>1260</v>
      </c>
      <c r="C14" s="204">
        <v>46007</v>
      </c>
      <c r="D14" s="205" t="s">
        <v>171</v>
      </c>
      <c r="E14" s="204">
        <v>46002</v>
      </c>
      <c r="F14" s="205" t="s">
        <v>172</v>
      </c>
      <c r="G14" s="206">
        <v>380.64</v>
      </c>
      <c r="H14" s="206">
        <v>68.64</v>
      </c>
      <c r="I14" s="203" t="s">
        <v>122</v>
      </c>
      <c r="J14" s="206">
        <f t="shared" si="0"/>
        <v>312</v>
      </c>
      <c r="K14" s="203" t="s">
        <v>173</v>
      </c>
      <c r="L14" s="203" t="s">
        <v>124</v>
      </c>
      <c r="M14" s="203" t="s">
        <v>174</v>
      </c>
      <c r="N14" s="204">
        <v>46004</v>
      </c>
      <c r="O14" s="205" t="s">
        <v>175</v>
      </c>
      <c r="P14" s="203" t="s">
        <v>176</v>
      </c>
      <c r="Q14" s="203" t="s">
        <v>176</v>
      </c>
      <c r="R14" s="203" t="s">
        <v>128</v>
      </c>
      <c r="S14" s="205" t="s">
        <v>129</v>
      </c>
      <c r="T14" s="203" t="s">
        <v>140</v>
      </c>
      <c r="U14" s="203">
        <v>5740</v>
      </c>
      <c r="V14" s="203">
        <v>1102</v>
      </c>
      <c r="W14" s="203">
        <v>1</v>
      </c>
      <c r="X14" s="203">
        <v>2025</v>
      </c>
      <c r="Y14" s="203">
        <v>341</v>
      </c>
      <c r="Z14" s="203">
        <v>0</v>
      </c>
      <c r="AA14" s="204">
        <v>46031</v>
      </c>
      <c r="AB14" s="203" t="s">
        <v>177</v>
      </c>
      <c r="AC14" s="204">
        <v>46031</v>
      </c>
      <c r="AD14" s="207">
        <v>46034</v>
      </c>
      <c r="AE14" s="207">
        <v>46034</v>
      </c>
      <c r="AF14" s="211">
        <f t="shared" si="1"/>
        <v>0</v>
      </c>
      <c r="AG14" s="209">
        <f t="shared" si="2"/>
        <v>312</v>
      </c>
      <c r="AH14" s="210">
        <f t="shared" si="3"/>
        <v>0</v>
      </c>
      <c r="AI14" s="211" t="s">
        <v>132</v>
      </c>
    </row>
    <row r="15" spans="1:38" x14ac:dyDescent="0.2">
      <c r="A15" s="203">
        <v>2025</v>
      </c>
      <c r="B15" s="203">
        <v>1289</v>
      </c>
      <c r="C15" s="204">
        <v>46010</v>
      </c>
      <c r="D15" s="205" t="s">
        <v>178</v>
      </c>
      <c r="E15" s="204">
        <v>46001</v>
      </c>
      <c r="F15" s="205" t="s">
        <v>179</v>
      </c>
      <c r="G15" s="206">
        <v>1889.66</v>
      </c>
      <c r="H15" s="206">
        <v>171.79</v>
      </c>
      <c r="I15" s="203" t="s">
        <v>122</v>
      </c>
      <c r="J15" s="206">
        <f t="shared" si="0"/>
        <v>1717.8700000000001</v>
      </c>
      <c r="K15" s="203" t="s">
        <v>180</v>
      </c>
      <c r="L15" s="203" t="s">
        <v>124</v>
      </c>
      <c r="M15" s="203" t="s">
        <v>181</v>
      </c>
      <c r="N15" s="204">
        <v>46009</v>
      </c>
      <c r="O15" s="205" t="s">
        <v>182</v>
      </c>
      <c r="P15" s="203" t="s">
        <v>183</v>
      </c>
      <c r="Q15" s="203" t="s">
        <v>183</v>
      </c>
      <c r="R15" s="203" t="s">
        <v>184</v>
      </c>
      <c r="S15" s="205" t="s">
        <v>185</v>
      </c>
      <c r="T15" s="203" t="s">
        <v>186</v>
      </c>
      <c r="U15" s="203">
        <v>3550</v>
      </c>
      <c r="V15" s="203">
        <v>620</v>
      </c>
      <c r="W15" s="203">
        <v>99</v>
      </c>
      <c r="X15" s="203">
        <v>2025</v>
      </c>
      <c r="Y15" s="203">
        <v>141</v>
      </c>
      <c r="Z15" s="203">
        <v>0</v>
      </c>
      <c r="AA15" s="204">
        <v>46037</v>
      </c>
      <c r="AB15" s="203" t="s">
        <v>187</v>
      </c>
      <c r="AC15" s="204">
        <v>46037</v>
      </c>
      <c r="AD15" s="207">
        <v>46039</v>
      </c>
      <c r="AE15" s="207">
        <v>46038</v>
      </c>
      <c r="AF15" s="211">
        <f t="shared" si="1"/>
        <v>-1</v>
      </c>
      <c r="AG15" s="209">
        <f t="shared" si="2"/>
        <v>1717.8700000000001</v>
      </c>
      <c r="AH15" s="210">
        <f t="shared" si="3"/>
        <v>-1717.8700000000001</v>
      </c>
      <c r="AI15" s="211" t="s">
        <v>132</v>
      </c>
    </row>
    <row r="16" spans="1:38" x14ac:dyDescent="0.2">
      <c r="A16" s="203">
        <v>2025</v>
      </c>
      <c r="B16" s="203">
        <v>1290</v>
      </c>
      <c r="C16" s="204">
        <v>46010</v>
      </c>
      <c r="D16" s="205" t="s">
        <v>188</v>
      </c>
      <c r="E16" s="204">
        <v>46003</v>
      </c>
      <c r="F16" s="205" t="s">
        <v>189</v>
      </c>
      <c r="G16" s="206">
        <v>8658.33</v>
      </c>
      <c r="H16" s="206">
        <v>1561.34</v>
      </c>
      <c r="I16" s="203" t="s">
        <v>122</v>
      </c>
      <c r="J16" s="206">
        <f t="shared" si="0"/>
        <v>7096.99</v>
      </c>
      <c r="K16" s="203" t="s">
        <v>180</v>
      </c>
      <c r="L16" s="203" t="s">
        <v>124</v>
      </c>
      <c r="M16" s="203" t="s">
        <v>190</v>
      </c>
      <c r="N16" s="204">
        <v>46009</v>
      </c>
      <c r="O16" s="205" t="s">
        <v>182</v>
      </c>
      <c r="P16" s="203" t="s">
        <v>183</v>
      </c>
      <c r="Q16" s="203" t="s">
        <v>183</v>
      </c>
      <c r="R16" s="203" t="s">
        <v>184</v>
      </c>
      <c r="S16" s="205" t="s">
        <v>185</v>
      </c>
      <c r="T16" s="203" t="s">
        <v>186</v>
      </c>
      <c r="U16" s="203">
        <v>3550</v>
      </c>
      <c r="V16" s="203">
        <v>620</v>
      </c>
      <c r="W16" s="203">
        <v>99</v>
      </c>
      <c r="X16" s="203">
        <v>2025</v>
      </c>
      <c r="Y16" s="203">
        <v>141</v>
      </c>
      <c r="Z16" s="203">
        <v>0</v>
      </c>
      <c r="AA16" s="204">
        <v>46037</v>
      </c>
      <c r="AB16" s="203" t="s">
        <v>187</v>
      </c>
      <c r="AC16" s="204">
        <v>46037</v>
      </c>
      <c r="AD16" s="207">
        <v>46039</v>
      </c>
      <c r="AE16" s="207">
        <v>46038</v>
      </c>
      <c r="AF16" s="211">
        <f t="shared" si="1"/>
        <v>-1</v>
      </c>
      <c r="AG16" s="209">
        <f t="shared" si="2"/>
        <v>7096.99</v>
      </c>
      <c r="AH16" s="210">
        <f t="shared" si="3"/>
        <v>-7096.99</v>
      </c>
      <c r="AI16" s="211" t="s">
        <v>132</v>
      </c>
    </row>
    <row r="17" spans="1:35" x14ac:dyDescent="0.2">
      <c r="A17" s="203">
        <v>2025</v>
      </c>
      <c r="B17" s="203">
        <v>1291</v>
      </c>
      <c r="C17" s="204">
        <v>46010</v>
      </c>
      <c r="D17" s="205" t="s">
        <v>191</v>
      </c>
      <c r="E17" s="204">
        <v>46006</v>
      </c>
      <c r="F17" s="205" t="s">
        <v>192</v>
      </c>
      <c r="G17" s="206">
        <v>50052.75</v>
      </c>
      <c r="H17" s="206">
        <v>4550.25</v>
      </c>
      <c r="I17" s="203" t="s">
        <v>122</v>
      </c>
      <c r="J17" s="206">
        <f t="shared" si="0"/>
        <v>45502.5</v>
      </c>
      <c r="K17" s="203" t="s">
        <v>180</v>
      </c>
      <c r="L17" s="203" t="s">
        <v>124</v>
      </c>
      <c r="M17" s="203" t="s">
        <v>193</v>
      </c>
      <c r="N17" s="204">
        <v>46009</v>
      </c>
      <c r="O17" s="205" t="s">
        <v>182</v>
      </c>
      <c r="P17" s="203" t="s">
        <v>183</v>
      </c>
      <c r="Q17" s="203" t="s">
        <v>183</v>
      </c>
      <c r="R17" s="203" t="s">
        <v>184</v>
      </c>
      <c r="S17" s="205" t="s">
        <v>185</v>
      </c>
      <c r="T17" s="203" t="s">
        <v>186</v>
      </c>
      <c r="U17" s="203">
        <v>3550</v>
      </c>
      <c r="V17" s="203">
        <v>620</v>
      </c>
      <c r="W17" s="203">
        <v>99</v>
      </c>
      <c r="X17" s="203">
        <v>2025</v>
      </c>
      <c r="Y17" s="203">
        <v>141</v>
      </c>
      <c r="Z17" s="203">
        <v>0</v>
      </c>
      <c r="AA17" s="204">
        <v>46037</v>
      </c>
      <c r="AB17" s="203" t="s">
        <v>187</v>
      </c>
      <c r="AC17" s="204">
        <v>46037</v>
      </c>
      <c r="AD17" s="207">
        <v>46039</v>
      </c>
      <c r="AE17" s="207">
        <v>46038</v>
      </c>
      <c r="AF17" s="211">
        <f t="shared" si="1"/>
        <v>-1</v>
      </c>
      <c r="AG17" s="209">
        <f t="shared" si="2"/>
        <v>45502.5</v>
      </c>
      <c r="AH17" s="210">
        <f t="shared" si="3"/>
        <v>-45502.5</v>
      </c>
      <c r="AI17" s="211" t="s">
        <v>132</v>
      </c>
    </row>
    <row r="18" spans="1:35" x14ac:dyDescent="0.2">
      <c r="A18" s="203">
        <v>2025</v>
      </c>
      <c r="B18" s="203">
        <v>1292</v>
      </c>
      <c r="C18" s="204">
        <v>46020</v>
      </c>
      <c r="D18" s="205" t="s">
        <v>194</v>
      </c>
      <c r="E18" s="204">
        <v>45996</v>
      </c>
      <c r="F18" s="205" t="s">
        <v>195</v>
      </c>
      <c r="G18" s="206">
        <v>780.8</v>
      </c>
      <c r="H18" s="206">
        <v>140.80000000000001</v>
      </c>
      <c r="I18" s="203" t="s">
        <v>122</v>
      </c>
      <c r="J18" s="206">
        <f t="shared" si="0"/>
        <v>640</v>
      </c>
      <c r="K18" s="203" t="s">
        <v>196</v>
      </c>
      <c r="L18" s="203" t="s">
        <v>124</v>
      </c>
      <c r="M18" s="203" t="s">
        <v>197</v>
      </c>
      <c r="N18" s="204">
        <v>46007</v>
      </c>
      <c r="O18" s="205" t="s">
        <v>198</v>
      </c>
      <c r="P18" s="203" t="s">
        <v>199</v>
      </c>
      <c r="Q18" s="203" t="s">
        <v>200</v>
      </c>
      <c r="R18" s="203" t="s">
        <v>159</v>
      </c>
      <c r="S18" s="205" t="s">
        <v>201</v>
      </c>
      <c r="T18" s="203" t="s">
        <v>202</v>
      </c>
      <c r="U18" s="203">
        <v>4430</v>
      </c>
      <c r="V18" s="203">
        <v>140</v>
      </c>
      <c r="W18" s="203">
        <v>99</v>
      </c>
      <c r="X18" s="203">
        <v>2025</v>
      </c>
      <c r="Y18" s="203">
        <v>523</v>
      </c>
      <c r="Z18" s="203">
        <v>0</v>
      </c>
      <c r="AA18" s="204">
        <v>46021</v>
      </c>
      <c r="AB18" s="203" t="s">
        <v>203</v>
      </c>
      <c r="AC18" s="204">
        <v>46030</v>
      </c>
      <c r="AD18" s="207">
        <v>46037</v>
      </c>
      <c r="AE18" s="207">
        <v>46031</v>
      </c>
      <c r="AF18" s="211">
        <f t="shared" si="1"/>
        <v>-6</v>
      </c>
      <c r="AG18" s="209">
        <f t="shared" si="2"/>
        <v>640</v>
      </c>
      <c r="AH18" s="210">
        <f t="shared" si="3"/>
        <v>-3840</v>
      </c>
      <c r="AI18" s="211" t="s">
        <v>132</v>
      </c>
    </row>
    <row r="19" spans="1:35" x14ac:dyDescent="0.2">
      <c r="A19" s="203">
        <v>2025</v>
      </c>
      <c r="B19" s="203">
        <v>1293</v>
      </c>
      <c r="C19" s="204">
        <v>46020</v>
      </c>
      <c r="D19" s="205" t="s">
        <v>204</v>
      </c>
      <c r="E19" s="204">
        <v>46009</v>
      </c>
      <c r="F19" s="205" t="s">
        <v>205</v>
      </c>
      <c r="G19" s="206">
        <v>244</v>
      </c>
      <c r="H19" s="206">
        <v>44</v>
      </c>
      <c r="I19" s="203" t="s">
        <v>122</v>
      </c>
      <c r="J19" s="206">
        <f t="shared" si="0"/>
        <v>200</v>
      </c>
      <c r="K19" s="203" t="s">
        <v>206</v>
      </c>
      <c r="L19" s="203" t="s">
        <v>124</v>
      </c>
      <c r="M19" s="203" t="s">
        <v>207</v>
      </c>
      <c r="N19" s="204">
        <v>46009</v>
      </c>
      <c r="O19" s="205" t="s">
        <v>208</v>
      </c>
      <c r="P19" s="203" t="s">
        <v>209</v>
      </c>
      <c r="Q19" s="203" t="s">
        <v>209</v>
      </c>
      <c r="R19" s="203" t="s">
        <v>210</v>
      </c>
      <c r="S19" s="205" t="s">
        <v>211</v>
      </c>
      <c r="T19" s="203" t="s">
        <v>212</v>
      </c>
      <c r="U19" s="203">
        <v>140</v>
      </c>
      <c r="V19" s="203">
        <v>100</v>
      </c>
      <c r="W19" s="203">
        <v>14</v>
      </c>
      <c r="X19" s="203">
        <v>2025</v>
      </c>
      <c r="Y19" s="203">
        <v>51</v>
      </c>
      <c r="Z19" s="203">
        <v>0</v>
      </c>
      <c r="AA19" s="204">
        <v>46037</v>
      </c>
      <c r="AB19" s="203" t="s">
        <v>213</v>
      </c>
      <c r="AC19" s="204">
        <v>46037</v>
      </c>
      <c r="AD19" s="207">
        <v>46039</v>
      </c>
      <c r="AE19" s="207">
        <v>46038</v>
      </c>
      <c r="AF19" s="211">
        <f t="shared" si="1"/>
        <v>-1</v>
      </c>
      <c r="AG19" s="209">
        <f t="shared" si="2"/>
        <v>200</v>
      </c>
      <c r="AH19" s="210">
        <f t="shared" si="3"/>
        <v>-200</v>
      </c>
      <c r="AI19" s="211" t="s">
        <v>132</v>
      </c>
    </row>
    <row r="20" spans="1:35" x14ac:dyDescent="0.2">
      <c r="A20" s="203">
        <v>2025</v>
      </c>
      <c r="B20" s="203">
        <v>1294</v>
      </c>
      <c r="C20" s="204">
        <v>46020</v>
      </c>
      <c r="D20" s="205" t="s">
        <v>214</v>
      </c>
      <c r="E20" s="204">
        <v>46009</v>
      </c>
      <c r="F20" s="205" t="s">
        <v>215</v>
      </c>
      <c r="G20" s="206">
        <v>341.6</v>
      </c>
      <c r="H20" s="206">
        <v>61.6</v>
      </c>
      <c r="I20" s="203" t="s">
        <v>122</v>
      </c>
      <c r="J20" s="206">
        <f t="shared" si="0"/>
        <v>280</v>
      </c>
      <c r="K20" s="203" t="s">
        <v>216</v>
      </c>
      <c r="L20" s="203" t="s">
        <v>124</v>
      </c>
      <c r="M20" s="203" t="s">
        <v>217</v>
      </c>
      <c r="N20" s="204">
        <v>46009</v>
      </c>
      <c r="O20" s="205" t="s">
        <v>218</v>
      </c>
      <c r="P20" s="203" t="s">
        <v>219</v>
      </c>
      <c r="Q20" s="203" t="s">
        <v>219</v>
      </c>
      <c r="R20" s="203" t="s">
        <v>128</v>
      </c>
      <c r="S20" s="205" t="s">
        <v>129</v>
      </c>
      <c r="T20" s="203" t="s">
        <v>220</v>
      </c>
      <c r="U20" s="203">
        <v>800</v>
      </c>
      <c r="V20" s="203">
        <v>100</v>
      </c>
      <c r="W20" s="203">
        <v>5</v>
      </c>
      <c r="X20" s="203">
        <v>2025</v>
      </c>
      <c r="Y20" s="203">
        <v>567</v>
      </c>
      <c r="Z20" s="203">
        <v>0</v>
      </c>
      <c r="AA20" s="204">
        <v>46021</v>
      </c>
      <c r="AB20" s="203" t="s">
        <v>221</v>
      </c>
      <c r="AC20" s="204">
        <v>46031</v>
      </c>
      <c r="AD20" s="207">
        <v>46039</v>
      </c>
      <c r="AE20" s="207">
        <v>46034</v>
      </c>
      <c r="AF20" s="211">
        <f t="shared" si="1"/>
        <v>-5</v>
      </c>
      <c r="AG20" s="209">
        <f t="shared" si="2"/>
        <v>280</v>
      </c>
      <c r="AH20" s="210">
        <f t="shared" si="3"/>
        <v>-1400</v>
      </c>
      <c r="AI20" s="211" t="s">
        <v>132</v>
      </c>
    </row>
    <row r="21" spans="1:35" x14ac:dyDescent="0.2">
      <c r="A21" s="203">
        <v>2025</v>
      </c>
      <c r="B21" s="203">
        <v>1295</v>
      </c>
      <c r="C21" s="204">
        <v>46020</v>
      </c>
      <c r="D21" s="205" t="s">
        <v>222</v>
      </c>
      <c r="E21" s="204">
        <v>46008</v>
      </c>
      <c r="F21" s="205" t="s">
        <v>223</v>
      </c>
      <c r="G21" s="206">
        <v>7739.41</v>
      </c>
      <c r="H21" s="206">
        <v>1395.63</v>
      </c>
      <c r="I21" s="203" t="s">
        <v>122</v>
      </c>
      <c r="J21" s="206">
        <f t="shared" si="0"/>
        <v>6343.78</v>
      </c>
      <c r="K21" s="203" t="s">
        <v>224</v>
      </c>
      <c r="L21" s="203" t="s">
        <v>124</v>
      </c>
      <c r="M21" s="203" t="s">
        <v>225</v>
      </c>
      <c r="N21" s="204">
        <v>46009</v>
      </c>
      <c r="O21" s="205" t="s">
        <v>226</v>
      </c>
      <c r="P21" s="203" t="s">
        <v>227</v>
      </c>
      <c r="Q21" s="203" t="s">
        <v>227</v>
      </c>
      <c r="R21" s="203" t="s">
        <v>128</v>
      </c>
      <c r="S21" s="205" t="s">
        <v>129</v>
      </c>
      <c r="T21" s="203" t="s">
        <v>140</v>
      </c>
      <c r="U21" s="203">
        <v>5740</v>
      </c>
      <c r="V21" s="203">
        <v>1102</v>
      </c>
      <c r="W21" s="203">
        <v>1</v>
      </c>
      <c r="X21" s="203">
        <v>2025</v>
      </c>
      <c r="Y21" s="203">
        <v>450</v>
      </c>
      <c r="Z21" s="203">
        <v>0</v>
      </c>
      <c r="AA21" s="204">
        <v>46031</v>
      </c>
      <c r="AB21" s="203" t="s">
        <v>228</v>
      </c>
      <c r="AC21" s="204">
        <v>46031</v>
      </c>
      <c r="AD21" s="207">
        <v>46039</v>
      </c>
      <c r="AE21" s="207">
        <v>46034</v>
      </c>
      <c r="AF21" s="211">
        <f t="shared" si="1"/>
        <v>-5</v>
      </c>
      <c r="AG21" s="209">
        <f t="shared" si="2"/>
        <v>6343.78</v>
      </c>
      <c r="AH21" s="210">
        <f t="shared" si="3"/>
        <v>-31718.899999999998</v>
      </c>
      <c r="AI21" s="211" t="s">
        <v>132</v>
      </c>
    </row>
    <row r="22" spans="1:35" x14ac:dyDescent="0.2">
      <c r="A22" s="203">
        <v>2025</v>
      </c>
      <c r="B22" s="203">
        <v>1296</v>
      </c>
      <c r="C22" s="204">
        <v>46020</v>
      </c>
      <c r="D22" s="205" t="s">
        <v>229</v>
      </c>
      <c r="E22" s="204">
        <v>46007</v>
      </c>
      <c r="F22" s="205" t="s">
        <v>230</v>
      </c>
      <c r="G22" s="206">
        <v>780</v>
      </c>
      <c r="H22" s="206">
        <v>0</v>
      </c>
      <c r="I22" s="203" t="s">
        <v>132</v>
      </c>
      <c r="J22" s="206">
        <f t="shared" si="0"/>
        <v>780</v>
      </c>
      <c r="K22" s="203" t="s">
        <v>231</v>
      </c>
      <c r="L22" s="203" t="s">
        <v>124</v>
      </c>
      <c r="M22" s="203" t="s">
        <v>232</v>
      </c>
      <c r="N22" s="204">
        <v>46007</v>
      </c>
      <c r="O22" s="205" t="s">
        <v>233</v>
      </c>
      <c r="P22" s="203" t="s">
        <v>180</v>
      </c>
      <c r="Q22" s="203" t="s">
        <v>234</v>
      </c>
      <c r="R22" s="203" t="s">
        <v>128</v>
      </c>
      <c r="S22" s="205" t="s">
        <v>129</v>
      </c>
      <c r="T22" s="203" t="s">
        <v>235</v>
      </c>
      <c r="U22" s="203">
        <v>580</v>
      </c>
      <c r="V22" s="203">
        <v>270</v>
      </c>
      <c r="W22" s="203">
        <v>2</v>
      </c>
      <c r="X22" s="203">
        <v>2023</v>
      </c>
      <c r="Y22" s="203">
        <v>622</v>
      </c>
      <c r="Z22" s="203">
        <v>0</v>
      </c>
      <c r="AA22" s="204">
        <v>46021</v>
      </c>
      <c r="AB22" s="203" t="s">
        <v>236</v>
      </c>
      <c r="AC22" s="204">
        <v>46031</v>
      </c>
      <c r="AD22" s="207">
        <v>46037</v>
      </c>
      <c r="AE22" s="207">
        <v>46034</v>
      </c>
      <c r="AF22" s="211">
        <f t="shared" si="1"/>
        <v>-3</v>
      </c>
      <c r="AG22" s="209">
        <f t="shared" si="2"/>
        <v>780</v>
      </c>
      <c r="AH22" s="210">
        <f t="shared" si="3"/>
        <v>-2340</v>
      </c>
      <c r="AI22" s="211" t="s">
        <v>132</v>
      </c>
    </row>
    <row r="23" spans="1:35" x14ac:dyDescent="0.2">
      <c r="A23" s="203">
        <v>2025</v>
      </c>
      <c r="B23" s="203">
        <v>1297</v>
      </c>
      <c r="C23" s="204">
        <v>46020</v>
      </c>
      <c r="D23" s="205" t="s">
        <v>237</v>
      </c>
      <c r="E23" s="204">
        <v>46006</v>
      </c>
      <c r="F23" s="205" t="s">
        <v>238</v>
      </c>
      <c r="G23" s="206">
        <v>7608.52</v>
      </c>
      <c r="H23" s="206">
        <v>1372.03</v>
      </c>
      <c r="I23" s="203" t="s">
        <v>122</v>
      </c>
      <c r="J23" s="206">
        <f t="shared" si="0"/>
        <v>6236.4900000000007</v>
      </c>
      <c r="K23" s="203" t="s">
        <v>239</v>
      </c>
      <c r="L23" s="203" t="s">
        <v>124</v>
      </c>
      <c r="M23" s="203" t="s">
        <v>240</v>
      </c>
      <c r="N23" s="204">
        <v>46008</v>
      </c>
      <c r="O23" s="205" t="s">
        <v>241</v>
      </c>
      <c r="P23" s="203" t="s">
        <v>242</v>
      </c>
      <c r="Q23" s="203" t="s">
        <v>242</v>
      </c>
      <c r="R23" s="203" t="s">
        <v>128</v>
      </c>
      <c r="S23" s="205" t="s">
        <v>129</v>
      </c>
      <c r="T23" s="203" t="s">
        <v>243</v>
      </c>
      <c r="U23" s="203">
        <v>2890</v>
      </c>
      <c r="V23" s="203">
        <v>790</v>
      </c>
      <c r="W23" s="203">
        <v>1</v>
      </c>
      <c r="X23" s="203">
        <v>2025</v>
      </c>
      <c r="Y23" s="203">
        <v>153</v>
      </c>
      <c r="Z23" s="203">
        <v>0</v>
      </c>
      <c r="AA23" s="204">
        <v>46021</v>
      </c>
      <c r="AB23" s="203" t="s">
        <v>244</v>
      </c>
      <c r="AC23" s="204">
        <v>46051</v>
      </c>
      <c r="AD23" s="207">
        <v>46038</v>
      </c>
      <c r="AE23" s="207">
        <v>46052</v>
      </c>
      <c r="AF23" s="211">
        <f t="shared" si="1"/>
        <v>14</v>
      </c>
      <c r="AG23" s="209">
        <f t="shared" si="2"/>
        <v>6236.4900000000007</v>
      </c>
      <c r="AH23" s="210">
        <f t="shared" si="3"/>
        <v>87310.860000000015</v>
      </c>
      <c r="AI23" s="211" t="s">
        <v>132</v>
      </c>
    </row>
    <row r="24" spans="1:35" x14ac:dyDescent="0.2">
      <c r="A24" s="203">
        <v>2025</v>
      </c>
      <c r="B24" s="203">
        <v>1298</v>
      </c>
      <c r="C24" s="204">
        <v>46020</v>
      </c>
      <c r="D24" s="205" t="s">
        <v>245</v>
      </c>
      <c r="E24" s="204">
        <v>46006</v>
      </c>
      <c r="F24" s="205" t="s">
        <v>246</v>
      </c>
      <c r="G24" s="206">
        <v>3378.49</v>
      </c>
      <c r="H24" s="206">
        <v>609.24</v>
      </c>
      <c r="I24" s="203" t="s">
        <v>122</v>
      </c>
      <c r="J24" s="206">
        <f t="shared" si="0"/>
        <v>2769.25</v>
      </c>
      <c r="K24" s="203" t="s">
        <v>239</v>
      </c>
      <c r="L24" s="203" t="s">
        <v>124</v>
      </c>
      <c r="M24" s="203" t="s">
        <v>247</v>
      </c>
      <c r="N24" s="204">
        <v>46008</v>
      </c>
      <c r="O24" s="205" t="s">
        <v>241</v>
      </c>
      <c r="P24" s="203" t="s">
        <v>242</v>
      </c>
      <c r="Q24" s="203" t="s">
        <v>242</v>
      </c>
      <c r="R24" s="203" t="s">
        <v>128</v>
      </c>
      <c r="S24" s="205" t="s">
        <v>129</v>
      </c>
      <c r="T24" s="203" t="s">
        <v>248</v>
      </c>
      <c r="U24" s="203">
        <v>250</v>
      </c>
      <c r="V24" s="203">
        <v>670</v>
      </c>
      <c r="W24" s="203">
        <v>8</v>
      </c>
      <c r="X24" s="203">
        <v>2025</v>
      </c>
      <c r="Y24" s="203">
        <v>150</v>
      </c>
      <c r="Z24" s="203">
        <v>0</v>
      </c>
      <c r="AA24" s="204">
        <v>46021</v>
      </c>
      <c r="AB24" s="203" t="s">
        <v>249</v>
      </c>
      <c r="AC24" s="204">
        <v>46051</v>
      </c>
      <c r="AD24" s="207">
        <v>46038</v>
      </c>
      <c r="AE24" s="207">
        <v>46052</v>
      </c>
      <c r="AF24" s="211">
        <f t="shared" si="1"/>
        <v>14</v>
      </c>
      <c r="AG24" s="209">
        <f t="shared" si="2"/>
        <v>2769.25</v>
      </c>
      <c r="AH24" s="210">
        <f t="shared" si="3"/>
        <v>38769.5</v>
      </c>
      <c r="AI24" s="211" t="s">
        <v>132</v>
      </c>
    </row>
    <row r="25" spans="1:35" x14ac:dyDescent="0.2">
      <c r="A25" s="203">
        <v>2025</v>
      </c>
      <c r="B25" s="203">
        <v>1299</v>
      </c>
      <c r="C25" s="204">
        <v>46020</v>
      </c>
      <c r="D25" s="205" t="s">
        <v>250</v>
      </c>
      <c r="E25" s="204">
        <v>46006</v>
      </c>
      <c r="F25" s="205" t="s">
        <v>251</v>
      </c>
      <c r="G25" s="206">
        <v>1766.38</v>
      </c>
      <c r="H25" s="206">
        <v>318.52999999999997</v>
      </c>
      <c r="I25" s="203" t="s">
        <v>122</v>
      </c>
      <c r="J25" s="206">
        <f t="shared" si="0"/>
        <v>1447.8500000000001</v>
      </c>
      <c r="K25" s="203" t="s">
        <v>239</v>
      </c>
      <c r="L25" s="203" t="s">
        <v>124</v>
      </c>
      <c r="M25" s="203" t="s">
        <v>252</v>
      </c>
      <c r="N25" s="204">
        <v>46008</v>
      </c>
      <c r="O25" s="205" t="s">
        <v>241</v>
      </c>
      <c r="P25" s="203" t="s">
        <v>242</v>
      </c>
      <c r="Q25" s="203" t="s">
        <v>242</v>
      </c>
      <c r="R25" s="203" t="s">
        <v>210</v>
      </c>
      <c r="S25" s="205" t="s">
        <v>211</v>
      </c>
      <c r="T25" s="203" t="s">
        <v>253</v>
      </c>
      <c r="U25" s="203">
        <v>1570</v>
      </c>
      <c r="V25" s="203">
        <v>440</v>
      </c>
      <c r="W25" s="203">
        <v>9</v>
      </c>
      <c r="X25" s="203">
        <v>2025</v>
      </c>
      <c r="Y25" s="203">
        <v>147</v>
      </c>
      <c r="Z25" s="203">
        <v>0</v>
      </c>
      <c r="AA25" s="204">
        <v>46037</v>
      </c>
      <c r="AB25" s="203" t="s">
        <v>254</v>
      </c>
      <c r="AC25" s="204">
        <v>46051</v>
      </c>
      <c r="AD25" s="207">
        <v>46038</v>
      </c>
      <c r="AE25" s="207">
        <v>46052</v>
      </c>
      <c r="AF25" s="211">
        <f t="shared" si="1"/>
        <v>14</v>
      </c>
      <c r="AG25" s="209">
        <f t="shared" si="2"/>
        <v>1447.8500000000001</v>
      </c>
      <c r="AH25" s="210">
        <f t="shared" si="3"/>
        <v>20269.900000000001</v>
      </c>
      <c r="AI25" s="211" t="s">
        <v>132</v>
      </c>
    </row>
    <row r="26" spans="1:35" x14ac:dyDescent="0.2">
      <c r="A26" s="203">
        <v>2025</v>
      </c>
      <c r="B26" s="203">
        <v>1300</v>
      </c>
      <c r="C26" s="204">
        <v>46020</v>
      </c>
      <c r="D26" s="205" t="s">
        <v>255</v>
      </c>
      <c r="E26" s="204">
        <v>46006</v>
      </c>
      <c r="F26" s="205" t="s">
        <v>256</v>
      </c>
      <c r="G26" s="206">
        <v>1292.5999999999999</v>
      </c>
      <c r="H26" s="206">
        <v>233.09</v>
      </c>
      <c r="I26" s="203" t="s">
        <v>122</v>
      </c>
      <c r="J26" s="206">
        <f t="shared" si="0"/>
        <v>1059.51</v>
      </c>
      <c r="K26" s="203" t="s">
        <v>239</v>
      </c>
      <c r="L26" s="203" t="s">
        <v>124</v>
      </c>
      <c r="M26" s="203" t="s">
        <v>257</v>
      </c>
      <c r="N26" s="204">
        <v>46008</v>
      </c>
      <c r="O26" s="205" t="s">
        <v>241</v>
      </c>
      <c r="P26" s="203" t="s">
        <v>242</v>
      </c>
      <c r="Q26" s="203" t="s">
        <v>242</v>
      </c>
      <c r="R26" s="203" t="s">
        <v>210</v>
      </c>
      <c r="S26" s="205" t="s">
        <v>211</v>
      </c>
      <c r="T26" s="203" t="s">
        <v>248</v>
      </c>
      <c r="U26" s="203">
        <v>250</v>
      </c>
      <c r="V26" s="203">
        <v>100</v>
      </c>
      <c r="W26" s="203">
        <v>23</v>
      </c>
      <c r="X26" s="203">
        <v>2025</v>
      </c>
      <c r="Y26" s="203">
        <v>145</v>
      </c>
      <c r="Z26" s="203">
        <v>0</v>
      </c>
      <c r="AA26" s="204">
        <v>46037</v>
      </c>
      <c r="AB26" s="203" t="s">
        <v>258</v>
      </c>
      <c r="AC26" s="204">
        <v>46051</v>
      </c>
      <c r="AD26" s="207">
        <v>46038</v>
      </c>
      <c r="AE26" s="207">
        <v>46052</v>
      </c>
      <c r="AF26" s="211">
        <f t="shared" si="1"/>
        <v>14</v>
      </c>
      <c r="AG26" s="209">
        <f t="shared" si="2"/>
        <v>1059.51</v>
      </c>
      <c r="AH26" s="210">
        <f t="shared" si="3"/>
        <v>14833.14</v>
      </c>
      <c r="AI26" s="211" t="s">
        <v>132</v>
      </c>
    </row>
    <row r="27" spans="1:35" x14ac:dyDescent="0.2">
      <c r="A27" s="203">
        <v>2025</v>
      </c>
      <c r="B27" s="203">
        <v>1301</v>
      </c>
      <c r="C27" s="204">
        <v>46020</v>
      </c>
      <c r="D27" s="205" t="s">
        <v>259</v>
      </c>
      <c r="E27" s="204">
        <v>46006</v>
      </c>
      <c r="F27" s="205" t="s">
        <v>260</v>
      </c>
      <c r="G27" s="206">
        <v>1177.52</v>
      </c>
      <c r="H27" s="206">
        <v>212.34</v>
      </c>
      <c r="I27" s="203" t="s">
        <v>122</v>
      </c>
      <c r="J27" s="206">
        <f t="shared" si="0"/>
        <v>965.18</v>
      </c>
      <c r="K27" s="203" t="s">
        <v>239</v>
      </c>
      <c r="L27" s="203" t="s">
        <v>124</v>
      </c>
      <c r="M27" s="203" t="s">
        <v>261</v>
      </c>
      <c r="N27" s="204">
        <v>46009</v>
      </c>
      <c r="O27" s="205" t="s">
        <v>241</v>
      </c>
      <c r="P27" s="203" t="s">
        <v>242</v>
      </c>
      <c r="Q27" s="203" t="s">
        <v>242</v>
      </c>
      <c r="R27" s="203" t="s">
        <v>128</v>
      </c>
      <c r="S27" s="205" t="s">
        <v>129</v>
      </c>
      <c r="T27" s="203" t="s">
        <v>248</v>
      </c>
      <c r="U27" s="203">
        <v>250</v>
      </c>
      <c r="V27" s="203">
        <v>670</v>
      </c>
      <c r="W27" s="203">
        <v>8</v>
      </c>
      <c r="X27" s="203">
        <v>2025</v>
      </c>
      <c r="Y27" s="203">
        <v>150</v>
      </c>
      <c r="Z27" s="203">
        <v>0</v>
      </c>
      <c r="AA27" s="204">
        <v>46021</v>
      </c>
      <c r="AB27" s="203" t="s">
        <v>249</v>
      </c>
      <c r="AC27" s="204">
        <v>46051</v>
      </c>
      <c r="AD27" s="207">
        <v>46039</v>
      </c>
      <c r="AE27" s="207">
        <v>46052</v>
      </c>
      <c r="AF27" s="211">
        <f t="shared" si="1"/>
        <v>13</v>
      </c>
      <c r="AG27" s="209">
        <f t="shared" si="2"/>
        <v>965.18</v>
      </c>
      <c r="AH27" s="210">
        <f t="shared" si="3"/>
        <v>12547.34</v>
      </c>
      <c r="AI27" s="211" t="s">
        <v>132</v>
      </c>
    </row>
    <row r="28" spans="1:35" x14ac:dyDescent="0.2">
      <c r="A28" s="203">
        <v>2025</v>
      </c>
      <c r="B28" s="203">
        <v>1302</v>
      </c>
      <c r="C28" s="204">
        <v>46020</v>
      </c>
      <c r="D28" s="205" t="s">
        <v>262</v>
      </c>
      <c r="E28" s="204">
        <v>46006</v>
      </c>
      <c r="F28" s="205" t="s">
        <v>263</v>
      </c>
      <c r="G28" s="206">
        <v>893.37</v>
      </c>
      <c r="H28" s="206">
        <v>161.1</v>
      </c>
      <c r="I28" s="203" t="s">
        <v>122</v>
      </c>
      <c r="J28" s="206">
        <f t="shared" si="0"/>
        <v>732.27</v>
      </c>
      <c r="K28" s="203" t="s">
        <v>239</v>
      </c>
      <c r="L28" s="203" t="s">
        <v>124</v>
      </c>
      <c r="M28" s="203" t="s">
        <v>264</v>
      </c>
      <c r="N28" s="204">
        <v>46008</v>
      </c>
      <c r="O28" s="205" t="s">
        <v>241</v>
      </c>
      <c r="P28" s="203" t="s">
        <v>242</v>
      </c>
      <c r="Q28" s="203" t="s">
        <v>242</v>
      </c>
      <c r="R28" s="203" t="s">
        <v>128</v>
      </c>
      <c r="S28" s="205" t="s">
        <v>129</v>
      </c>
      <c r="T28" s="203" t="s">
        <v>248</v>
      </c>
      <c r="U28" s="203">
        <v>250</v>
      </c>
      <c r="V28" s="203">
        <v>670</v>
      </c>
      <c r="W28" s="203">
        <v>8</v>
      </c>
      <c r="X28" s="203">
        <v>2025</v>
      </c>
      <c r="Y28" s="203">
        <v>150</v>
      </c>
      <c r="Z28" s="203">
        <v>0</v>
      </c>
      <c r="AA28" s="204">
        <v>46021</v>
      </c>
      <c r="AB28" s="203" t="s">
        <v>249</v>
      </c>
      <c r="AC28" s="204">
        <v>46051</v>
      </c>
      <c r="AD28" s="207">
        <v>46038</v>
      </c>
      <c r="AE28" s="207">
        <v>46052</v>
      </c>
      <c r="AF28" s="211">
        <f t="shared" si="1"/>
        <v>14</v>
      </c>
      <c r="AG28" s="209">
        <f t="shared" si="2"/>
        <v>732.27</v>
      </c>
      <c r="AH28" s="210">
        <f t="shared" si="3"/>
        <v>10251.779999999999</v>
      </c>
      <c r="AI28" s="211" t="s">
        <v>132</v>
      </c>
    </row>
    <row r="29" spans="1:35" x14ac:dyDescent="0.2">
      <c r="A29" s="203">
        <v>2025</v>
      </c>
      <c r="B29" s="203">
        <v>1303</v>
      </c>
      <c r="C29" s="204">
        <v>46020</v>
      </c>
      <c r="D29" s="205" t="s">
        <v>265</v>
      </c>
      <c r="E29" s="204">
        <v>46006</v>
      </c>
      <c r="F29" s="205" t="s">
        <v>266</v>
      </c>
      <c r="G29" s="206">
        <v>293.41000000000003</v>
      </c>
      <c r="H29" s="206">
        <v>52.91</v>
      </c>
      <c r="I29" s="203" t="s">
        <v>122</v>
      </c>
      <c r="J29" s="206">
        <f t="shared" si="0"/>
        <v>240.50000000000003</v>
      </c>
      <c r="K29" s="203" t="s">
        <v>239</v>
      </c>
      <c r="L29" s="203" t="s">
        <v>124</v>
      </c>
      <c r="M29" s="203" t="s">
        <v>267</v>
      </c>
      <c r="N29" s="204">
        <v>46009</v>
      </c>
      <c r="O29" s="205" t="s">
        <v>241</v>
      </c>
      <c r="P29" s="203" t="s">
        <v>242</v>
      </c>
      <c r="Q29" s="203" t="s">
        <v>242</v>
      </c>
      <c r="R29" s="203" t="s">
        <v>210</v>
      </c>
      <c r="S29" s="205" t="s">
        <v>211</v>
      </c>
      <c r="T29" s="203" t="s">
        <v>248</v>
      </c>
      <c r="U29" s="203">
        <v>250</v>
      </c>
      <c r="V29" s="203">
        <v>100</v>
      </c>
      <c r="W29" s="203">
        <v>23</v>
      </c>
      <c r="X29" s="203">
        <v>2025</v>
      </c>
      <c r="Y29" s="203">
        <v>145</v>
      </c>
      <c r="Z29" s="203">
        <v>0</v>
      </c>
      <c r="AA29" s="204">
        <v>46037</v>
      </c>
      <c r="AB29" s="203" t="s">
        <v>258</v>
      </c>
      <c r="AC29" s="204">
        <v>46051</v>
      </c>
      <c r="AD29" s="207">
        <v>46039</v>
      </c>
      <c r="AE29" s="207">
        <v>46052</v>
      </c>
      <c r="AF29" s="211">
        <f t="shared" si="1"/>
        <v>13</v>
      </c>
      <c r="AG29" s="209">
        <f t="shared" si="2"/>
        <v>240.50000000000003</v>
      </c>
      <c r="AH29" s="210">
        <f t="shared" si="3"/>
        <v>3126.5000000000005</v>
      </c>
      <c r="AI29" s="211" t="s">
        <v>132</v>
      </c>
    </row>
    <row r="30" spans="1:35" x14ac:dyDescent="0.2">
      <c r="A30" s="203">
        <v>2025</v>
      </c>
      <c r="B30" s="203">
        <v>1304</v>
      </c>
      <c r="C30" s="204">
        <v>46020</v>
      </c>
      <c r="D30" s="205" t="s">
        <v>268</v>
      </c>
      <c r="E30" s="204">
        <v>46006</v>
      </c>
      <c r="F30" s="205" t="s">
        <v>269</v>
      </c>
      <c r="G30" s="206">
        <v>217.07</v>
      </c>
      <c r="H30" s="206">
        <v>39.14</v>
      </c>
      <c r="I30" s="203" t="s">
        <v>122</v>
      </c>
      <c r="J30" s="206">
        <f t="shared" si="0"/>
        <v>177.93</v>
      </c>
      <c r="K30" s="203" t="s">
        <v>239</v>
      </c>
      <c r="L30" s="203" t="s">
        <v>124</v>
      </c>
      <c r="M30" s="203" t="s">
        <v>270</v>
      </c>
      <c r="N30" s="204">
        <v>46008</v>
      </c>
      <c r="O30" s="205" t="s">
        <v>241</v>
      </c>
      <c r="P30" s="203" t="s">
        <v>242</v>
      </c>
      <c r="Q30" s="203" t="s">
        <v>242</v>
      </c>
      <c r="R30" s="203" t="s">
        <v>210</v>
      </c>
      <c r="S30" s="205" t="s">
        <v>211</v>
      </c>
      <c r="T30" s="203" t="s">
        <v>271</v>
      </c>
      <c r="U30" s="203">
        <v>1460</v>
      </c>
      <c r="V30" s="203">
        <v>400</v>
      </c>
      <c r="W30" s="203">
        <v>5</v>
      </c>
      <c r="X30" s="203">
        <v>2025</v>
      </c>
      <c r="Y30" s="203">
        <v>146</v>
      </c>
      <c r="Z30" s="203">
        <v>0</v>
      </c>
      <c r="AA30" s="204">
        <v>46037</v>
      </c>
      <c r="AB30" s="203" t="s">
        <v>272</v>
      </c>
      <c r="AC30" s="204">
        <v>46051</v>
      </c>
      <c r="AD30" s="207">
        <v>46038</v>
      </c>
      <c r="AE30" s="207">
        <v>46052</v>
      </c>
      <c r="AF30" s="211">
        <f t="shared" si="1"/>
        <v>14</v>
      </c>
      <c r="AG30" s="209">
        <f t="shared" si="2"/>
        <v>177.93</v>
      </c>
      <c r="AH30" s="210">
        <f t="shared" si="3"/>
        <v>2491.02</v>
      </c>
      <c r="AI30" s="211" t="s">
        <v>132</v>
      </c>
    </row>
    <row r="31" spans="1:35" x14ac:dyDescent="0.2">
      <c r="A31" s="203">
        <v>2025</v>
      </c>
      <c r="B31" s="203">
        <v>1305</v>
      </c>
      <c r="C31" s="204">
        <v>46020</v>
      </c>
      <c r="D31" s="205" t="s">
        <v>273</v>
      </c>
      <c r="E31" s="204">
        <v>46006</v>
      </c>
      <c r="F31" s="205" t="s">
        <v>274</v>
      </c>
      <c r="G31" s="206">
        <v>194.91</v>
      </c>
      <c r="H31" s="206">
        <v>17.72</v>
      </c>
      <c r="I31" s="203" t="s">
        <v>122</v>
      </c>
      <c r="J31" s="206">
        <f t="shared" si="0"/>
        <v>177.19</v>
      </c>
      <c r="K31" s="203" t="s">
        <v>239</v>
      </c>
      <c r="L31" s="203" t="s">
        <v>124</v>
      </c>
      <c r="M31" s="203" t="s">
        <v>275</v>
      </c>
      <c r="N31" s="204">
        <v>46008</v>
      </c>
      <c r="O31" s="205" t="s">
        <v>241</v>
      </c>
      <c r="P31" s="203" t="s">
        <v>242</v>
      </c>
      <c r="Q31" s="203" t="s">
        <v>242</v>
      </c>
      <c r="R31" s="203" t="s">
        <v>210</v>
      </c>
      <c r="S31" s="205" t="s">
        <v>211</v>
      </c>
      <c r="T31" s="203" t="s">
        <v>253</v>
      </c>
      <c r="U31" s="203">
        <v>1570</v>
      </c>
      <c r="V31" s="203">
        <v>440</v>
      </c>
      <c r="W31" s="203">
        <v>9</v>
      </c>
      <c r="X31" s="203">
        <v>2025</v>
      </c>
      <c r="Y31" s="203">
        <v>147</v>
      </c>
      <c r="Z31" s="203">
        <v>0</v>
      </c>
      <c r="AA31" s="204">
        <v>46037</v>
      </c>
      <c r="AB31" s="203" t="s">
        <v>254</v>
      </c>
      <c r="AC31" s="204">
        <v>46051</v>
      </c>
      <c r="AD31" s="207">
        <v>46038</v>
      </c>
      <c r="AE31" s="207">
        <v>46052</v>
      </c>
      <c r="AF31" s="211">
        <f t="shared" si="1"/>
        <v>14</v>
      </c>
      <c r="AG31" s="209">
        <f t="shared" si="2"/>
        <v>177.19</v>
      </c>
      <c r="AH31" s="210">
        <f t="shared" si="3"/>
        <v>2480.66</v>
      </c>
      <c r="AI31" s="211" t="s">
        <v>132</v>
      </c>
    </row>
    <row r="32" spans="1:35" x14ac:dyDescent="0.2">
      <c r="A32" s="203">
        <v>2025</v>
      </c>
      <c r="B32" s="203">
        <v>1306</v>
      </c>
      <c r="C32" s="204">
        <v>46020</v>
      </c>
      <c r="D32" s="205" t="s">
        <v>276</v>
      </c>
      <c r="E32" s="204">
        <v>46006</v>
      </c>
      <c r="F32" s="205" t="s">
        <v>277</v>
      </c>
      <c r="G32" s="206">
        <v>146.74</v>
      </c>
      <c r="H32" s="206">
        <v>26.46</v>
      </c>
      <c r="I32" s="203" t="s">
        <v>122</v>
      </c>
      <c r="J32" s="206">
        <f t="shared" si="0"/>
        <v>120.28</v>
      </c>
      <c r="K32" s="203" t="s">
        <v>239</v>
      </c>
      <c r="L32" s="203" t="s">
        <v>124</v>
      </c>
      <c r="M32" s="203" t="s">
        <v>278</v>
      </c>
      <c r="N32" s="204">
        <v>46008</v>
      </c>
      <c r="O32" s="205" t="s">
        <v>241</v>
      </c>
      <c r="P32" s="203" t="s">
        <v>242</v>
      </c>
      <c r="Q32" s="203" t="s">
        <v>242</v>
      </c>
      <c r="R32" s="203" t="s">
        <v>128</v>
      </c>
      <c r="S32" s="205" t="s">
        <v>129</v>
      </c>
      <c r="T32" s="203" t="s">
        <v>243</v>
      </c>
      <c r="U32" s="203">
        <v>2890</v>
      </c>
      <c r="V32" s="203">
        <v>790</v>
      </c>
      <c r="W32" s="203">
        <v>1</v>
      </c>
      <c r="X32" s="203">
        <v>2025</v>
      </c>
      <c r="Y32" s="203">
        <v>153</v>
      </c>
      <c r="Z32" s="203">
        <v>0</v>
      </c>
      <c r="AA32" s="204">
        <v>46021</v>
      </c>
      <c r="AB32" s="203" t="s">
        <v>244</v>
      </c>
      <c r="AC32" s="204">
        <v>46051</v>
      </c>
      <c r="AD32" s="207">
        <v>46038</v>
      </c>
      <c r="AE32" s="207">
        <v>46052</v>
      </c>
      <c r="AF32" s="211">
        <f t="shared" si="1"/>
        <v>14</v>
      </c>
      <c r="AG32" s="209">
        <f t="shared" si="2"/>
        <v>120.28</v>
      </c>
      <c r="AH32" s="210">
        <f t="shared" si="3"/>
        <v>1683.92</v>
      </c>
      <c r="AI32" s="211" t="s">
        <v>132</v>
      </c>
    </row>
    <row r="33" spans="1:35" x14ac:dyDescent="0.2">
      <c r="A33" s="203">
        <v>2025</v>
      </c>
      <c r="B33" s="203">
        <v>1307</v>
      </c>
      <c r="C33" s="204">
        <v>46020</v>
      </c>
      <c r="D33" s="205" t="s">
        <v>279</v>
      </c>
      <c r="E33" s="204">
        <v>46006</v>
      </c>
      <c r="F33" s="205" t="s">
        <v>280</v>
      </c>
      <c r="G33" s="206">
        <v>132.41999999999999</v>
      </c>
      <c r="H33" s="206">
        <v>23.88</v>
      </c>
      <c r="I33" s="203" t="s">
        <v>122</v>
      </c>
      <c r="J33" s="206">
        <f t="shared" si="0"/>
        <v>108.53999999999999</v>
      </c>
      <c r="K33" s="203" t="s">
        <v>239</v>
      </c>
      <c r="L33" s="203" t="s">
        <v>124</v>
      </c>
      <c r="M33" s="203" t="s">
        <v>281</v>
      </c>
      <c r="N33" s="204">
        <v>46009</v>
      </c>
      <c r="O33" s="205" t="s">
        <v>241</v>
      </c>
      <c r="P33" s="203" t="s">
        <v>242</v>
      </c>
      <c r="Q33" s="203" t="s">
        <v>242</v>
      </c>
      <c r="R33" s="203" t="s">
        <v>210</v>
      </c>
      <c r="S33" s="205" t="s">
        <v>211</v>
      </c>
      <c r="T33" s="203" t="s">
        <v>248</v>
      </c>
      <c r="U33" s="203">
        <v>250</v>
      </c>
      <c r="V33" s="203">
        <v>100</v>
      </c>
      <c r="W33" s="203">
        <v>23</v>
      </c>
      <c r="X33" s="203">
        <v>2025</v>
      </c>
      <c r="Y33" s="203">
        <v>145</v>
      </c>
      <c r="Z33" s="203">
        <v>0</v>
      </c>
      <c r="AA33" s="204">
        <v>46037</v>
      </c>
      <c r="AB33" s="203" t="s">
        <v>258</v>
      </c>
      <c r="AC33" s="204">
        <v>46051</v>
      </c>
      <c r="AD33" s="207">
        <v>46039</v>
      </c>
      <c r="AE33" s="207">
        <v>46052</v>
      </c>
      <c r="AF33" s="211">
        <f t="shared" si="1"/>
        <v>13</v>
      </c>
      <c r="AG33" s="209">
        <f t="shared" si="2"/>
        <v>108.53999999999999</v>
      </c>
      <c r="AH33" s="210">
        <f t="shared" si="3"/>
        <v>1411.02</v>
      </c>
      <c r="AI33" s="211" t="s">
        <v>132</v>
      </c>
    </row>
    <row r="34" spans="1:35" x14ac:dyDescent="0.2">
      <c r="A34" s="203">
        <v>2025</v>
      </c>
      <c r="B34" s="203">
        <v>1308</v>
      </c>
      <c r="C34" s="204">
        <v>46020</v>
      </c>
      <c r="D34" s="205" t="s">
        <v>282</v>
      </c>
      <c r="E34" s="204">
        <v>46006</v>
      </c>
      <c r="F34" s="205" t="s">
        <v>283</v>
      </c>
      <c r="G34" s="206">
        <v>131.75</v>
      </c>
      <c r="H34" s="206">
        <v>23.76</v>
      </c>
      <c r="I34" s="203" t="s">
        <v>122</v>
      </c>
      <c r="J34" s="206">
        <f t="shared" si="0"/>
        <v>107.99</v>
      </c>
      <c r="K34" s="203" t="s">
        <v>239</v>
      </c>
      <c r="L34" s="203" t="s">
        <v>124</v>
      </c>
      <c r="M34" s="203" t="s">
        <v>284</v>
      </c>
      <c r="N34" s="204">
        <v>46008</v>
      </c>
      <c r="O34" s="205" t="s">
        <v>241</v>
      </c>
      <c r="P34" s="203" t="s">
        <v>242</v>
      </c>
      <c r="Q34" s="203" t="s">
        <v>242</v>
      </c>
      <c r="R34" s="203" t="s">
        <v>210</v>
      </c>
      <c r="S34" s="205" t="s">
        <v>211</v>
      </c>
      <c r="T34" s="203" t="s">
        <v>248</v>
      </c>
      <c r="U34" s="203">
        <v>250</v>
      </c>
      <c r="V34" s="203">
        <v>100</v>
      </c>
      <c r="W34" s="203">
        <v>23</v>
      </c>
      <c r="X34" s="203">
        <v>2025</v>
      </c>
      <c r="Y34" s="203">
        <v>145</v>
      </c>
      <c r="Z34" s="203">
        <v>0</v>
      </c>
      <c r="AA34" s="204">
        <v>46037</v>
      </c>
      <c r="AB34" s="203" t="s">
        <v>258</v>
      </c>
      <c r="AC34" s="204">
        <v>46051</v>
      </c>
      <c r="AD34" s="207">
        <v>46038</v>
      </c>
      <c r="AE34" s="207">
        <v>46052</v>
      </c>
      <c r="AF34" s="211">
        <f t="shared" si="1"/>
        <v>14</v>
      </c>
      <c r="AG34" s="209">
        <f t="shared" si="2"/>
        <v>107.99</v>
      </c>
      <c r="AH34" s="210">
        <f t="shared" si="3"/>
        <v>1511.86</v>
      </c>
      <c r="AI34" s="211" t="s">
        <v>132</v>
      </c>
    </row>
    <row r="35" spans="1:35" x14ac:dyDescent="0.2">
      <c r="A35" s="203">
        <v>2025</v>
      </c>
      <c r="B35" s="203">
        <v>1309</v>
      </c>
      <c r="C35" s="204">
        <v>46020</v>
      </c>
      <c r="D35" s="205" t="s">
        <v>285</v>
      </c>
      <c r="E35" s="204">
        <v>46006</v>
      </c>
      <c r="F35" s="205" t="s">
        <v>286</v>
      </c>
      <c r="G35" s="206">
        <v>122.38</v>
      </c>
      <c r="H35" s="206">
        <v>22.07</v>
      </c>
      <c r="I35" s="203" t="s">
        <v>122</v>
      </c>
      <c r="J35" s="206">
        <f t="shared" si="0"/>
        <v>100.31</v>
      </c>
      <c r="K35" s="203" t="s">
        <v>239</v>
      </c>
      <c r="L35" s="203" t="s">
        <v>124</v>
      </c>
      <c r="M35" s="203" t="s">
        <v>287</v>
      </c>
      <c r="N35" s="204">
        <v>46008</v>
      </c>
      <c r="O35" s="205" t="s">
        <v>241</v>
      </c>
      <c r="P35" s="203" t="s">
        <v>242</v>
      </c>
      <c r="Q35" s="203" t="s">
        <v>242</v>
      </c>
      <c r="R35" s="203" t="s">
        <v>128</v>
      </c>
      <c r="S35" s="205" t="s">
        <v>129</v>
      </c>
      <c r="T35" s="203" t="s">
        <v>248</v>
      </c>
      <c r="U35" s="203">
        <v>250</v>
      </c>
      <c r="V35" s="203">
        <v>670</v>
      </c>
      <c r="W35" s="203">
        <v>8</v>
      </c>
      <c r="X35" s="203">
        <v>2025</v>
      </c>
      <c r="Y35" s="203">
        <v>150</v>
      </c>
      <c r="Z35" s="203">
        <v>0</v>
      </c>
      <c r="AA35" s="204">
        <v>46021</v>
      </c>
      <c r="AB35" s="203" t="s">
        <v>249</v>
      </c>
      <c r="AC35" s="204">
        <v>46051</v>
      </c>
      <c r="AD35" s="207">
        <v>46038</v>
      </c>
      <c r="AE35" s="207">
        <v>46052</v>
      </c>
      <c r="AF35" s="211">
        <f t="shared" si="1"/>
        <v>14</v>
      </c>
      <c r="AG35" s="209">
        <f t="shared" si="2"/>
        <v>100.31</v>
      </c>
      <c r="AH35" s="210">
        <f t="shared" si="3"/>
        <v>1404.3400000000001</v>
      </c>
      <c r="AI35" s="211" t="s">
        <v>132</v>
      </c>
    </row>
    <row r="36" spans="1:35" x14ac:dyDescent="0.2">
      <c r="A36" s="203">
        <v>2025</v>
      </c>
      <c r="B36" s="203">
        <v>1310</v>
      </c>
      <c r="C36" s="204">
        <v>46020</v>
      </c>
      <c r="D36" s="205" t="s">
        <v>288</v>
      </c>
      <c r="E36" s="204">
        <v>46006</v>
      </c>
      <c r="F36" s="205" t="s">
        <v>289</v>
      </c>
      <c r="G36" s="206">
        <v>98.71</v>
      </c>
      <c r="H36" s="206">
        <v>8.9700000000000006</v>
      </c>
      <c r="I36" s="203" t="s">
        <v>122</v>
      </c>
      <c r="J36" s="206">
        <f t="shared" si="0"/>
        <v>89.74</v>
      </c>
      <c r="K36" s="203" t="s">
        <v>239</v>
      </c>
      <c r="L36" s="203" t="s">
        <v>124</v>
      </c>
      <c r="M36" s="203" t="s">
        <v>290</v>
      </c>
      <c r="N36" s="204">
        <v>46009</v>
      </c>
      <c r="O36" s="205" t="s">
        <v>241</v>
      </c>
      <c r="P36" s="203" t="s">
        <v>242</v>
      </c>
      <c r="Q36" s="203" t="s">
        <v>242</v>
      </c>
      <c r="R36" s="203" t="s">
        <v>210</v>
      </c>
      <c r="S36" s="205" t="s">
        <v>211</v>
      </c>
      <c r="T36" s="203" t="s">
        <v>253</v>
      </c>
      <c r="U36" s="203">
        <v>1570</v>
      </c>
      <c r="V36" s="203">
        <v>440</v>
      </c>
      <c r="W36" s="203">
        <v>9</v>
      </c>
      <c r="X36" s="203">
        <v>2025</v>
      </c>
      <c r="Y36" s="203">
        <v>147</v>
      </c>
      <c r="Z36" s="203">
        <v>0</v>
      </c>
      <c r="AA36" s="204">
        <v>46037</v>
      </c>
      <c r="AB36" s="203" t="s">
        <v>254</v>
      </c>
      <c r="AC36" s="204">
        <v>46051</v>
      </c>
      <c r="AD36" s="207">
        <v>46039</v>
      </c>
      <c r="AE36" s="207">
        <v>46052</v>
      </c>
      <c r="AF36" s="211">
        <f t="shared" si="1"/>
        <v>13</v>
      </c>
      <c r="AG36" s="209">
        <f t="shared" si="2"/>
        <v>89.74</v>
      </c>
      <c r="AH36" s="210">
        <f t="shared" si="3"/>
        <v>1166.6199999999999</v>
      </c>
      <c r="AI36" s="211" t="s">
        <v>132</v>
      </c>
    </row>
    <row r="37" spans="1:35" x14ac:dyDescent="0.2">
      <c r="A37" s="203">
        <v>2025</v>
      </c>
      <c r="B37" s="203">
        <v>1311</v>
      </c>
      <c r="C37" s="204">
        <v>46020</v>
      </c>
      <c r="D37" s="205" t="s">
        <v>291</v>
      </c>
      <c r="E37" s="204">
        <v>46006</v>
      </c>
      <c r="F37" s="205" t="s">
        <v>292</v>
      </c>
      <c r="G37" s="206">
        <v>108.8</v>
      </c>
      <c r="H37" s="206">
        <v>19.62</v>
      </c>
      <c r="I37" s="203" t="s">
        <v>122</v>
      </c>
      <c r="J37" s="206">
        <f t="shared" si="0"/>
        <v>89.179999999999993</v>
      </c>
      <c r="K37" s="203" t="s">
        <v>239</v>
      </c>
      <c r="L37" s="203" t="s">
        <v>124</v>
      </c>
      <c r="M37" s="203" t="s">
        <v>293</v>
      </c>
      <c r="N37" s="204">
        <v>46008</v>
      </c>
      <c r="O37" s="205" t="s">
        <v>241</v>
      </c>
      <c r="P37" s="203" t="s">
        <v>242</v>
      </c>
      <c r="Q37" s="203" t="s">
        <v>242</v>
      </c>
      <c r="R37" s="203" t="s">
        <v>210</v>
      </c>
      <c r="S37" s="205" t="s">
        <v>211</v>
      </c>
      <c r="T37" s="203" t="s">
        <v>248</v>
      </c>
      <c r="U37" s="203">
        <v>250</v>
      </c>
      <c r="V37" s="203">
        <v>712</v>
      </c>
      <c r="W37" s="203">
        <v>5</v>
      </c>
      <c r="X37" s="203">
        <v>2025</v>
      </c>
      <c r="Y37" s="203">
        <v>151</v>
      </c>
      <c r="Z37" s="203">
        <v>0</v>
      </c>
      <c r="AA37" s="204">
        <v>46037</v>
      </c>
      <c r="AB37" s="203" t="s">
        <v>294</v>
      </c>
      <c r="AC37" s="204">
        <v>46051</v>
      </c>
      <c r="AD37" s="207">
        <v>46038</v>
      </c>
      <c r="AE37" s="207">
        <v>46052</v>
      </c>
      <c r="AF37" s="211">
        <f t="shared" si="1"/>
        <v>14</v>
      </c>
      <c r="AG37" s="209">
        <f t="shared" si="2"/>
        <v>89.179999999999993</v>
      </c>
      <c r="AH37" s="210">
        <f t="shared" si="3"/>
        <v>1248.52</v>
      </c>
      <c r="AI37" s="211" t="s">
        <v>132</v>
      </c>
    </row>
    <row r="38" spans="1:35" x14ac:dyDescent="0.2">
      <c r="A38" s="203">
        <v>2025</v>
      </c>
      <c r="B38" s="203">
        <v>1312</v>
      </c>
      <c r="C38" s="204">
        <v>46020</v>
      </c>
      <c r="D38" s="205" t="s">
        <v>295</v>
      </c>
      <c r="E38" s="204">
        <v>46006</v>
      </c>
      <c r="F38" s="205" t="s">
        <v>296</v>
      </c>
      <c r="G38" s="206">
        <v>104.51</v>
      </c>
      <c r="H38" s="206">
        <v>18.850000000000001</v>
      </c>
      <c r="I38" s="203" t="s">
        <v>122</v>
      </c>
      <c r="J38" s="206">
        <f t="shared" si="0"/>
        <v>85.66</v>
      </c>
      <c r="K38" s="203" t="s">
        <v>239</v>
      </c>
      <c r="L38" s="203" t="s">
        <v>124</v>
      </c>
      <c r="M38" s="203" t="s">
        <v>297</v>
      </c>
      <c r="N38" s="204">
        <v>46008</v>
      </c>
      <c r="O38" s="205" t="s">
        <v>241</v>
      </c>
      <c r="P38" s="203" t="s">
        <v>242</v>
      </c>
      <c r="Q38" s="203" t="s">
        <v>242</v>
      </c>
      <c r="R38" s="203" t="s">
        <v>210</v>
      </c>
      <c r="S38" s="205" t="s">
        <v>211</v>
      </c>
      <c r="T38" s="203" t="s">
        <v>248</v>
      </c>
      <c r="U38" s="203">
        <v>250</v>
      </c>
      <c r="V38" s="203">
        <v>100</v>
      </c>
      <c r="W38" s="203">
        <v>23</v>
      </c>
      <c r="X38" s="203">
        <v>2025</v>
      </c>
      <c r="Y38" s="203">
        <v>145</v>
      </c>
      <c r="Z38" s="203">
        <v>0</v>
      </c>
      <c r="AA38" s="204">
        <v>46037</v>
      </c>
      <c r="AB38" s="203" t="s">
        <v>258</v>
      </c>
      <c r="AC38" s="204">
        <v>46051</v>
      </c>
      <c r="AD38" s="207">
        <v>46038</v>
      </c>
      <c r="AE38" s="207">
        <v>46052</v>
      </c>
      <c r="AF38" s="211">
        <f t="shared" si="1"/>
        <v>14</v>
      </c>
      <c r="AG38" s="209">
        <f t="shared" si="2"/>
        <v>85.66</v>
      </c>
      <c r="AH38" s="210">
        <f t="shared" si="3"/>
        <v>1199.24</v>
      </c>
      <c r="AI38" s="211" t="s">
        <v>132</v>
      </c>
    </row>
    <row r="39" spans="1:35" x14ac:dyDescent="0.2">
      <c r="A39" s="203">
        <v>2025</v>
      </c>
      <c r="B39" s="203">
        <v>1313</v>
      </c>
      <c r="C39" s="204">
        <v>46020</v>
      </c>
      <c r="D39" s="205" t="s">
        <v>298</v>
      </c>
      <c r="E39" s="204">
        <v>46006</v>
      </c>
      <c r="F39" s="205" t="s">
        <v>299</v>
      </c>
      <c r="G39" s="206">
        <v>84.39</v>
      </c>
      <c r="H39" s="206">
        <v>15.22</v>
      </c>
      <c r="I39" s="203" t="s">
        <v>122</v>
      </c>
      <c r="J39" s="206">
        <f t="shared" si="0"/>
        <v>69.17</v>
      </c>
      <c r="K39" s="203" t="s">
        <v>239</v>
      </c>
      <c r="L39" s="203" t="s">
        <v>124</v>
      </c>
      <c r="M39" s="203" t="s">
        <v>300</v>
      </c>
      <c r="N39" s="204">
        <v>46009</v>
      </c>
      <c r="O39" s="205" t="s">
        <v>241</v>
      </c>
      <c r="P39" s="203" t="s">
        <v>242</v>
      </c>
      <c r="Q39" s="203" t="s">
        <v>242</v>
      </c>
      <c r="R39" s="203" t="s">
        <v>210</v>
      </c>
      <c r="S39" s="205" t="s">
        <v>211</v>
      </c>
      <c r="T39" s="203" t="s">
        <v>248</v>
      </c>
      <c r="U39" s="203">
        <v>250</v>
      </c>
      <c r="V39" s="203">
        <v>100</v>
      </c>
      <c r="W39" s="203">
        <v>23</v>
      </c>
      <c r="X39" s="203">
        <v>2025</v>
      </c>
      <c r="Y39" s="203">
        <v>145</v>
      </c>
      <c r="Z39" s="203">
        <v>0</v>
      </c>
      <c r="AA39" s="204">
        <v>46037</v>
      </c>
      <c r="AB39" s="203" t="s">
        <v>258</v>
      </c>
      <c r="AC39" s="204">
        <v>46051</v>
      </c>
      <c r="AD39" s="207">
        <v>46039</v>
      </c>
      <c r="AE39" s="207">
        <v>46052</v>
      </c>
      <c r="AF39" s="211">
        <f t="shared" si="1"/>
        <v>13</v>
      </c>
      <c r="AG39" s="209">
        <f t="shared" si="2"/>
        <v>69.17</v>
      </c>
      <c r="AH39" s="210">
        <f t="shared" si="3"/>
        <v>899.21</v>
      </c>
      <c r="AI39" s="211" t="s">
        <v>132</v>
      </c>
    </row>
    <row r="40" spans="1:35" x14ac:dyDescent="0.2">
      <c r="A40" s="203">
        <v>2025</v>
      </c>
      <c r="B40" s="203">
        <v>1314</v>
      </c>
      <c r="C40" s="204">
        <v>46020</v>
      </c>
      <c r="D40" s="205" t="s">
        <v>301</v>
      </c>
      <c r="E40" s="204">
        <v>46006</v>
      </c>
      <c r="F40" s="205" t="s">
        <v>302</v>
      </c>
      <c r="G40" s="206">
        <v>76.819999999999993</v>
      </c>
      <c r="H40" s="206">
        <v>13.85</v>
      </c>
      <c r="I40" s="203" t="s">
        <v>122</v>
      </c>
      <c r="J40" s="206">
        <f t="shared" si="0"/>
        <v>62.969999999999992</v>
      </c>
      <c r="K40" s="203" t="s">
        <v>239</v>
      </c>
      <c r="L40" s="203" t="s">
        <v>124</v>
      </c>
      <c r="M40" s="203" t="s">
        <v>303</v>
      </c>
      <c r="N40" s="204">
        <v>46009</v>
      </c>
      <c r="O40" s="205" t="s">
        <v>241</v>
      </c>
      <c r="P40" s="203" t="s">
        <v>242</v>
      </c>
      <c r="Q40" s="203" t="s">
        <v>242</v>
      </c>
      <c r="R40" s="203" t="s">
        <v>210</v>
      </c>
      <c r="S40" s="205" t="s">
        <v>211</v>
      </c>
      <c r="T40" s="203" t="s">
        <v>248</v>
      </c>
      <c r="U40" s="203">
        <v>250</v>
      </c>
      <c r="V40" s="203">
        <v>765</v>
      </c>
      <c r="W40" s="203">
        <v>99</v>
      </c>
      <c r="X40" s="203">
        <v>2025</v>
      </c>
      <c r="Y40" s="203">
        <v>152</v>
      </c>
      <c r="Z40" s="203">
        <v>0</v>
      </c>
      <c r="AA40" s="204">
        <v>46037</v>
      </c>
      <c r="AB40" s="203" t="s">
        <v>304</v>
      </c>
      <c r="AC40" s="204">
        <v>46051</v>
      </c>
      <c r="AD40" s="207">
        <v>46039</v>
      </c>
      <c r="AE40" s="207">
        <v>46052</v>
      </c>
      <c r="AF40" s="211">
        <f t="shared" si="1"/>
        <v>13</v>
      </c>
      <c r="AG40" s="209">
        <f t="shared" si="2"/>
        <v>62.969999999999992</v>
      </c>
      <c r="AH40" s="210">
        <f t="shared" si="3"/>
        <v>818.6099999999999</v>
      </c>
      <c r="AI40" s="211" t="s">
        <v>132</v>
      </c>
    </row>
    <row r="41" spans="1:35" x14ac:dyDescent="0.2">
      <c r="A41" s="203">
        <v>2025</v>
      </c>
      <c r="B41" s="203">
        <v>1315</v>
      </c>
      <c r="C41" s="204">
        <v>46020</v>
      </c>
      <c r="D41" s="205" t="s">
        <v>305</v>
      </c>
      <c r="E41" s="204">
        <v>46006</v>
      </c>
      <c r="F41" s="205" t="s">
        <v>306</v>
      </c>
      <c r="G41" s="206">
        <v>68.34</v>
      </c>
      <c r="H41" s="206">
        <v>12.32</v>
      </c>
      <c r="I41" s="203" t="s">
        <v>122</v>
      </c>
      <c r="J41" s="206">
        <f t="shared" si="0"/>
        <v>56.02</v>
      </c>
      <c r="K41" s="203" t="s">
        <v>239</v>
      </c>
      <c r="L41" s="203" t="s">
        <v>124</v>
      </c>
      <c r="M41" s="203" t="s">
        <v>307</v>
      </c>
      <c r="N41" s="204">
        <v>46008</v>
      </c>
      <c r="O41" s="205" t="s">
        <v>241</v>
      </c>
      <c r="P41" s="203" t="s">
        <v>242</v>
      </c>
      <c r="Q41" s="203" t="s">
        <v>242</v>
      </c>
      <c r="R41" s="203" t="s">
        <v>128</v>
      </c>
      <c r="S41" s="205" t="s">
        <v>129</v>
      </c>
      <c r="T41" s="203" t="s">
        <v>243</v>
      </c>
      <c r="U41" s="203">
        <v>2890</v>
      </c>
      <c r="V41" s="203">
        <v>790</v>
      </c>
      <c r="W41" s="203">
        <v>1</v>
      </c>
      <c r="X41" s="203">
        <v>2025</v>
      </c>
      <c r="Y41" s="203">
        <v>153</v>
      </c>
      <c r="Z41" s="203">
        <v>0</v>
      </c>
      <c r="AA41" s="204">
        <v>46021</v>
      </c>
      <c r="AB41" s="203" t="s">
        <v>244</v>
      </c>
      <c r="AC41" s="204">
        <v>46051</v>
      </c>
      <c r="AD41" s="207">
        <v>46038</v>
      </c>
      <c r="AE41" s="207">
        <v>46052</v>
      </c>
      <c r="AF41" s="211">
        <f t="shared" si="1"/>
        <v>14</v>
      </c>
      <c r="AG41" s="209">
        <f t="shared" si="2"/>
        <v>56.02</v>
      </c>
      <c r="AH41" s="210">
        <f t="shared" si="3"/>
        <v>784.28000000000009</v>
      </c>
      <c r="AI41" s="211" t="s">
        <v>132</v>
      </c>
    </row>
    <row r="42" spans="1:35" x14ac:dyDescent="0.2">
      <c r="A42" s="203">
        <v>2025</v>
      </c>
      <c r="B42" s="203">
        <v>1316</v>
      </c>
      <c r="C42" s="204">
        <v>46020</v>
      </c>
      <c r="D42" s="205" t="s">
        <v>308</v>
      </c>
      <c r="E42" s="204">
        <v>46006</v>
      </c>
      <c r="F42" s="205" t="s">
        <v>309</v>
      </c>
      <c r="G42" s="206">
        <v>67.010000000000005</v>
      </c>
      <c r="H42" s="206">
        <v>12.08</v>
      </c>
      <c r="I42" s="203" t="s">
        <v>122</v>
      </c>
      <c r="J42" s="206">
        <f t="shared" si="0"/>
        <v>54.930000000000007</v>
      </c>
      <c r="K42" s="203" t="s">
        <v>239</v>
      </c>
      <c r="L42" s="203" t="s">
        <v>124</v>
      </c>
      <c r="M42" s="203" t="s">
        <v>310</v>
      </c>
      <c r="N42" s="204">
        <v>46008</v>
      </c>
      <c r="O42" s="205" t="s">
        <v>241</v>
      </c>
      <c r="P42" s="203" t="s">
        <v>242</v>
      </c>
      <c r="Q42" s="203" t="s">
        <v>242</v>
      </c>
      <c r="R42" s="203" t="s">
        <v>184</v>
      </c>
      <c r="S42" s="205" t="s">
        <v>185</v>
      </c>
      <c r="T42" s="203" t="s">
        <v>248</v>
      </c>
      <c r="U42" s="203">
        <v>250</v>
      </c>
      <c r="V42" s="203">
        <v>620</v>
      </c>
      <c r="W42" s="203">
        <v>5</v>
      </c>
      <c r="X42" s="203">
        <v>2025</v>
      </c>
      <c r="Y42" s="203">
        <v>149</v>
      </c>
      <c r="Z42" s="203">
        <v>0</v>
      </c>
      <c r="AA42" s="204">
        <v>46037</v>
      </c>
      <c r="AB42" s="203" t="s">
        <v>311</v>
      </c>
      <c r="AC42" s="204">
        <v>46051</v>
      </c>
      <c r="AD42" s="207">
        <v>46038</v>
      </c>
      <c r="AE42" s="207">
        <v>46052</v>
      </c>
      <c r="AF42" s="211">
        <f t="shared" si="1"/>
        <v>14</v>
      </c>
      <c r="AG42" s="209">
        <f t="shared" si="2"/>
        <v>54.930000000000007</v>
      </c>
      <c r="AH42" s="210">
        <f t="shared" si="3"/>
        <v>769.0200000000001</v>
      </c>
      <c r="AI42" s="211" t="s">
        <v>132</v>
      </c>
    </row>
    <row r="43" spans="1:35" x14ac:dyDescent="0.2">
      <c r="A43" s="203">
        <v>2025</v>
      </c>
      <c r="B43" s="203">
        <v>1317</v>
      </c>
      <c r="C43" s="204">
        <v>46020</v>
      </c>
      <c r="D43" s="205" t="s">
        <v>312</v>
      </c>
      <c r="E43" s="204">
        <v>46006</v>
      </c>
      <c r="F43" s="205" t="s">
        <v>313</v>
      </c>
      <c r="G43" s="206">
        <v>41.15</v>
      </c>
      <c r="H43" s="206">
        <v>7.42</v>
      </c>
      <c r="I43" s="203" t="s">
        <v>122</v>
      </c>
      <c r="J43" s="206">
        <f t="shared" si="0"/>
        <v>33.729999999999997</v>
      </c>
      <c r="K43" s="203" t="s">
        <v>239</v>
      </c>
      <c r="L43" s="203" t="s">
        <v>124</v>
      </c>
      <c r="M43" s="203" t="s">
        <v>314</v>
      </c>
      <c r="N43" s="204">
        <v>46008</v>
      </c>
      <c r="O43" s="205" t="s">
        <v>241</v>
      </c>
      <c r="P43" s="203" t="s">
        <v>242</v>
      </c>
      <c r="Q43" s="203" t="s">
        <v>242</v>
      </c>
      <c r="R43" s="203" t="s">
        <v>210</v>
      </c>
      <c r="S43" s="205" t="s">
        <v>211</v>
      </c>
      <c r="T43" s="203" t="s">
        <v>248</v>
      </c>
      <c r="U43" s="203">
        <v>250</v>
      </c>
      <c r="V43" s="203">
        <v>100</v>
      </c>
      <c r="W43" s="203">
        <v>23</v>
      </c>
      <c r="X43" s="203">
        <v>2025</v>
      </c>
      <c r="Y43" s="203">
        <v>145</v>
      </c>
      <c r="Z43" s="203">
        <v>0</v>
      </c>
      <c r="AA43" s="204">
        <v>46037</v>
      </c>
      <c r="AB43" s="203" t="s">
        <v>258</v>
      </c>
      <c r="AC43" s="204">
        <v>46051</v>
      </c>
      <c r="AD43" s="207">
        <v>46038</v>
      </c>
      <c r="AE43" s="207">
        <v>46052</v>
      </c>
      <c r="AF43" s="211">
        <f t="shared" si="1"/>
        <v>14</v>
      </c>
      <c r="AG43" s="209">
        <f t="shared" si="2"/>
        <v>33.729999999999997</v>
      </c>
      <c r="AH43" s="210">
        <f t="shared" si="3"/>
        <v>472.21999999999997</v>
      </c>
      <c r="AI43" s="211" t="s">
        <v>132</v>
      </c>
    </row>
    <row r="44" spans="1:35" x14ac:dyDescent="0.2">
      <c r="A44" s="203">
        <v>2025</v>
      </c>
      <c r="B44" s="203">
        <v>1318</v>
      </c>
      <c r="C44" s="204">
        <v>46020</v>
      </c>
      <c r="D44" s="205" t="s">
        <v>315</v>
      </c>
      <c r="E44" s="204">
        <v>46006</v>
      </c>
      <c r="F44" s="205" t="s">
        <v>316</v>
      </c>
      <c r="G44" s="206">
        <v>28.84</v>
      </c>
      <c r="H44" s="206">
        <v>5.2</v>
      </c>
      <c r="I44" s="203" t="s">
        <v>122</v>
      </c>
      <c r="J44" s="206">
        <f t="shared" si="0"/>
        <v>23.64</v>
      </c>
      <c r="K44" s="203" t="s">
        <v>239</v>
      </c>
      <c r="L44" s="203" t="s">
        <v>124</v>
      </c>
      <c r="M44" s="203" t="s">
        <v>317</v>
      </c>
      <c r="N44" s="204">
        <v>46008</v>
      </c>
      <c r="O44" s="205" t="s">
        <v>241</v>
      </c>
      <c r="P44" s="203" t="s">
        <v>242</v>
      </c>
      <c r="Q44" s="203" t="s">
        <v>242</v>
      </c>
      <c r="R44" s="203" t="s">
        <v>210</v>
      </c>
      <c r="S44" s="205" t="s">
        <v>211</v>
      </c>
      <c r="T44" s="203" t="s">
        <v>248</v>
      </c>
      <c r="U44" s="203">
        <v>250</v>
      </c>
      <c r="V44" s="203">
        <v>100</v>
      </c>
      <c r="W44" s="203">
        <v>23</v>
      </c>
      <c r="X44" s="203">
        <v>2025</v>
      </c>
      <c r="Y44" s="203">
        <v>145</v>
      </c>
      <c r="Z44" s="203">
        <v>0</v>
      </c>
      <c r="AA44" s="204">
        <v>46037</v>
      </c>
      <c r="AB44" s="203" t="s">
        <v>258</v>
      </c>
      <c r="AC44" s="204">
        <v>46051</v>
      </c>
      <c r="AD44" s="207">
        <v>46038</v>
      </c>
      <c r="AE44" s="207">
        <v>46052</v>
      </c>
      <c r="AF44" s="211">
        <f t="shared" si="1"/>
        <v>14</v>
      </c>
      <c r="AG44" s="209">
        <f t="shared" si="2"/>
        <v>23.64</v>
      </c>
      <c r="AH44" s="210">
        <f t="shared" si="3"/>
        <v>330.96000000000004</v>
      </c>
      <c r="AI44" s="211" t="s">
        <v>132</v>
      </c>
    </row>
    <row r="45" spans="1:35" x14ac:dyDescent="0.2">
      <c r="A45" s="203">
        <v>2025</v>
      </c>
      <c r="B45" s="203">
        <v>1319</v>
      </c>
      <c r="C45" s="204">
        <v>46020</v>
      </c>
      <c r="D45" s="205" t="s">
        <v>318</v>
      </c>
      <c r="E45" s="204">
        <v>46006</v>
      </c>
      <c r="F45" s="205" t="s">
        <v>319</v>
      </c>
      <c r="G45" s="206">
        <v>19.7</v>
      </c>
      <c r="H45" s="206">
        <v>3.55</v>
      </c>
      <c r="I45" s="203" t="s">
        <v>122</v>
      </c>
      <c r="J45" s="206">
        <f t="shared" si="0"/>
        <v>16.149999999999999</v>
      </c>
      <c r="K45" s="203" t="s">
        <v>239</v>
      </c>
      <c r="L45" s="203" t="s">
        <v>124</v>
      </c>
      <c r="M45" s="203" t="s">
        <v>320</v>
      </c>
      <c r="N45" s="204">
        <v>46008</v>
      </c>
      <c r="O45" s="205" t="s">
        <v>241</v>
      </c>
      <c r="P45" s="203" t="s">
        <v>242</v>
      </c>
      <c r="Q45" s="203" t="s">
        <v>242</v>
      </c>
      <c r="R45" s="203" t="s">
        <v>210</v>
      </c>
      <c r="S45" s="205" t="s">
        <v>211</v>
      </c>
      <c r="T45" s="203" t="s">
        <v>248</v>
      </c>
      <c r="U45" s="203">
        <v>250</v>
      </c>
      <c r="V45" s="203">
        <v>100</v>
      </c>
      <c r="W45" s="203">
        <v>23</v>
      </c>
      <c r="X45" s="203">
        <v>2025</v>
      </c>
      <c r="Y45" s="203">
        <v>145</v>
      </c>
      <c r="Z45" s="203">
        <v>0</v>
      </c>
      <c r="AA45" s="204">
        <v>46037</v>
      </c>
      <c r="AB45" s="203" t="s">
        <v>258</v>
      </c>
      <c r="AC45" s="204">
        <v>46051</v>
      </c>
      <c r="AD45" s="207">
        <v>46038</v>
      </c>
      <c r="AE45" s="207">
        <v>46052</v>
      </c>
      <c r="AF45" s="211">
        <f t="shared" si="1"/>
        <v>14</v>
      </c>
      <c r="AG45" s="209">
        <f t="shared" si="2"/>
        <v>16.149999999999999</v>
      </c>
      <c r="AH45" s="210">
        <f t="shared" si="3"/>
        <v>226.09999999999997</v>
      </c>
      <c r="AI45" s="211" t="s">
        <v>132</v>
      </c>
    </row>
    <row r="46" spans="1:35" x14ac:dyDescent="0.2">
      <c r="A46" s="203">
        <v>2025</v>
      </c>
      <c r="B46" s="203">
        <v>1320</v>
      </c>
      <c r="C46" s="204">
        <v>46020</v>
      </c>
      <c r="D46" s="205" t="s">
        <v>321</v>
      </c>
      <c r="E46" s="204">
        <v>46006</v>
      </c>
      <c r="F46" s="205" t="s">
        <v>322</v>
      </c>
      <c r="G46" s="206">
        <v>19.7</v>
      </c>
      <c r="H46" s="206">
        <v>3.55</v>
      </c>
      <c r="I46" s="203" t="s">
        <v>122</v>
      </c>
      <c r="J46" s="206">
        <f t="shared" si="0"/>
        <v>16.149999999999999</v>
      </c>
      <c r="K46" s="203" t="s">
        <v>239</v>
      </c>
      <c r="L46" s="203" t="s">
        <v>124</v>
      </c>
      <c r="M46" s="203" t="s">
        <v>323</v>
      </c>
      <c r="N46" s="204">
        <v>46008</v>
      </c>
      <c r="O46" s="205" t="s">
        <v>241</v>
      </c>
      <c r="P46" s="203" t="s">
        <v>242</v>
      </c>
      <c r="Q46" s="203" t="s">
        <v>242</v>
      </c>
      <c r="R46" s="203" t="s">
        <v>210</v>
      </c>
      <c r="S46" s="205" t="s">
        <v>211</v>
      </c>
      <c r="T46" s="203" t="s">
        <v>248</v>
      </c>
      <c r="U46" s="203">
        <v>250</v>
      </c>
      <c r="V46" s="203">
        <v>560</v>
      </c>
      <c r="W46" s="203">
        <v>3</v>
      </c>
      <c r="X46" s="203">
        <v>2025</v>
      </c>
      <c r="Y46" s="203">
        <v>148</v>
      </c>
      <c r="Z46" s="203">
        <v>0</v>
      </c>
      <c r="AA46" s="204">
        <v>46037</v>
      </c>
      <c r="AB46" s="203" t="s">
        <v>324</v>
      </c>
      <c r="AC46" s="204">
        <v>46051</v>
      </c>
      <c r="AD46" s="207">
        <v>46038</v>
      </c>
      <c r="AE46" s="207">
        <v>46052</v>
      </c>
      <c r="AF46" s="211">
        <f t="shared" si="1"/>
        <v>14</v>
      </c>
      <c r="AG46" s="209">
        <f t="shared" si="2"/>
        <v>16.149999999999999</v>
      </c>
      <c r="AH46" s="210">
        <f t="shared" si="3"/>
        <v>226.09999999999997</v>
      </c>
      <c r="AI46" s="211" t="s">
        <v>132</v>
      </c>
    </row>
    <row r="47" spans="1:35" x14ac:dyDescent="0.2">
      <c r="A47" s="203">
        <v>2025</v>
      </c>
      <c r="B47" s="203">
        <v>1321</v>
      </c>
      <c r="C47" s="204">
        <v>46020</v>
      </c>
      <c r="D47" s="205" t="s">
        <v>325</v>
      </c>
      <c r="E47" s="204">
        <v>46001</v>
      </c>
      <c r="F47" s="205" t="s">
        <v>326</v>
      </c>
      <c r="G47" s="206">
        <v>29.24</v>
      </c>
      <c r="H47" s="206">
        <v>5.2</v>
      </c>
      <c r="I47" s="203" t="s">
        <v>122</v>
      </c>
      <c r="J47" s="206">
        <f t="shared" si="0"/>
        <v>24.04</v>
      </c>
      <c r="K47" s="203" t="s">
        <v>327</v>
      </c>
      <c r="L47" s="203" t="s">
        <v>124</v>
      </c>
      <c r="M47" s="203" t="s">
        <v>328</v>
      </c>
      <c r="N47" s="204">
        <v>46016</v>
      </c>
      <c r="O47" s="205" t="s">
        <v>329</v>
      </c>
      <c r="P47" s="203" t="s">
        <v>330</v>
      </c>
      <c r="Q47" s="203" t="s">
        <v>330</v>
      </c>
      <c r="R47" s="203" t="s">
        <v>210</v>
      </c>
      <c r="S47" s="205" t="s">
        <v>211</v>
      </c>
      <c r="T47" s="203" t="s">
        <v>248</v>
      </c>
      <c r="U47" s="203">
        <v>250</v>
      </c>
      <c r="V47" s="203">
        <v>100</v>
      </c>
      <c r="W47" s="203">
        <v>4</v>
      </c>
      <c r="X47" s="203">
        <v>2025</v>
      </c>
      <c r="Y47" s="203">
        <v>502</v>
      </c>
      <c r="Z47" s="203">
        <v>0</v>
      </c>
      <c r="AA47" s="204">
        <v>46037</v>
      </c>
      <c r="AB47" s="203" t="s">
        <v>331</v>
      </c>
      <c r="AC47" s="204">
        <v>46037</v>
      </c>
      <c r="AD47" s="207">
        <v>46046</v>
      </c>
      <c r="AE47" s="207">
        <v>46038</v>
      </c>
      <c r="AF47" s="211">
        <f t="shared" si="1"/>
        <v>-8</v>
      </c>
      <c r="AG47" s="209">
        <f t="shared" si="2"/>
        <v>24.04</v>
      </c>
      <c r="AH47" s="210">
        <f t="shared" si="3"/>
        <v>-192.32</v>
      </c>
      <c r="AI47" s="211" t="s">
        <v>132</v>
      </c>
    </row>
    <row r="48" spans="1:35" x14ac:dyDescent="0.2">
      <c r="A48" s="203">
        <v>2025</v>
      </c>
      <c r="B48" s="203">
        <v>1322</v>
      </c>
      <c r="C48" s="204">
        <v>46020</v>
      </c>
      <c r="D48" s="205" t="s">
        <v>332</v>
      </c>
      <c r="E48" s="204">
        <v>46014</v>
      </c>
      <c r="F48" s="205" t="s">
        <v>333</v>
      </c>
      <c r="G48" s="206">
        <v>29.28</v>
      </c>
      <c r="H48" s="206">
        <v>5.28</v>
      </c>
      <c r="I48" s="203" t="s">
        <v>122</v>
      </c>
      <c r="J48" s="206">
        <f t="shared" si="0"/>
        <v>24</v>
      </c>
      <c r="K48" s="203" t="s">
        <v>334</v>
      </c>
      <c r="L48" s="203" t="s">
        <v>124</v>
      </c>
      <c r="M48" s="203" t="s">
        <v>335</v>
      </c>
      <c r="N48" s="204">
        <v>46014</v>
      </c>
      <c r="O48" s="205" t="s">
        <v>336</v>
      </c>
      <c r="P48" s="203" t="s">
        <v>337</v>
      </c>
      <c r="Q48" s="203" t="s">
        <v>337</v>
      </c>
      <c r="R48" s="203" t="s">
        <v>210</v>
      </c>
      <c r="S48" s="205" t="s">
        <v>211</v>
      </c>
      <c r="T48" s="203" t="s">
        <v>212</v>
      </c>
      <c r="U48" s="203">
        <v>140</v>
      </c>
      <c r="V48" s="203">
        <v>100</v>
      </c>
      <c r="W48" s="203">
        <v>12</v>
      </c>
      <c r="X48" s="203">
        <v>2025</v>
      </c>
      <c r="Y48" s="203">
        <v>50</v>
      </c>
      <c r="Z48" s="203">
        <v>0</v>
      </c>
      <c r="AA48" s="204">
        <v>46037</v>
      </c>
      <c r="AB48" s="203" t="s">
        <v>338</v>
      </c>
      <c r="AC48" s="204">
        <v>46037</v>
      </c>
      <c r="AD48" s="207">
        <v>46044</v>
      </c>
      <c r="AE48" s="207">
        <v>46038</v>
      </c>
      <c r="AF48" s="211">
        <f t="shared" si="1"/>
        <v>-6</v>
      </c>
      <c r="AG48" s="209">
        <f t="shared" si="2"/>
        <v>24</v>
      </c>
      <c r="AH48" s="210">
        <f t="shared" si="3"/>
        <v>-144</v>
      </c>
      <c r="AI48" s="211" t="s">
        <v>132</v>
      </c>
    </row>
    <row r="49" spans="1:35" x14ac:dyDescent="0.2">
      <c r="A49" s="203">
        <v>2025</v>
      </c>
      <c r="B49" s="203">
        <v>1324</v>
      </c>
      <c r="C49" s="204">
        <v>46021</v>
      </c>
      <c r="D49" s="205" t="s">
        <v>339</v>
      </c>
      <c r="E49" s="204">
        <v>46020</v>
      </c>
      <c r="F49" s="205" t="s">
        <v>340</v>
      </c>
      <c r="G49" s="206">
        <v>409.98</v>
      </c>
      <c r="H49" s="206">
        <v>37.270000000000003</v>
      </c>
      <c r="I49" s="203" t="s">
        <v>122</v>
      </c>
      <c r="J49" s="206">
        <f t="shared" si="0"/>
        <v>372.71000000000004</v>
      </c>
      <c r="K49" s="203" t="s">
        <v>180</v>
      </c>
      <c r="L49" s="203" t="s">
        <v>124</v>
      </c>
      <c r="M49" s="203" t="s">
        <v>341</v>
      </c>
      <c r="N49" s="204">
        <v>46020</v>
      </c>
      <c r="O49" s="205" t="s">
        <v>342</v>
      </c>
      <c r="P49" s="203" t="s">
        <v>343</v>
      </c>
      <c r="Q49" s="203" t="s">
        <v>343</v>
      </c>
      <c r="R49" s="203" t="s">
        <v>128</v>
      </c>
      <c r="S49" s="205" t="s">
        <v>129</v>
      </c>
      <c r="T49" s="203" t="s">
        <v>248</v>
      </c>
      <c r="U49" s="203">
        <v>250</v>
      </c>
      <c r="V49" s="203">
        <v>670</v>
      </c>
      <c r="W49" s="203">
        <v>9</v>
      </c>
      <c r="X49" s="203">
        <v>2025</v>
      </c>
      <c r="Y49" s="203">
        <v>301</v>
      </c>
      <c r="Z49" s="203">
        <v>0</v>
      </c>
      <c r="AA49" s="204">
        <v>46021</v>
      </c>
      <c r="AB49" s="203" t="s">
        <v>344</v>
      </c>
      <c r="AC49" s="204">
        <v>46030</v>
      </c>
      <c r="AD49" s="207">
        <v>46050</v>
      </c>
      <c r="AE49" s="207">
        <v>46031</v>
      </c>
      <c r="AF49" s="211">
        <f t="shared" si="1"/>
        <v>-19</v>
      </c>
      <c r="AG49" s="209">
        <f t="shared" si="2"/>
        <v>372.71000000000004</v>
      </c>
      <c r="AH49" s="210">
        <f t="shared" si="3"/>
        <v>-7081.4900000000007</v>
      </c>
      <c r="AI49" s="211" t="s">
        <v>132</v>
      </c>
    </row>
    <row r="50" spans="1:35" x14ac:dyDescent="0.2">
      <c r="A50" s="203">
        <v>2025</v>
      </c>
      <c r="B50" s="203">
        <v>1326</v>
      </c>
      <c r="C50" s="204">
        <v>46021</v>
      </c>
      <c r="D50" s="205" t="s">
        <v>345</v>
      </c>
      <c r="E50" s="204">
        <v>46015</v>
      </c>
      <c r="F50" s="205" t="s">
        <v>346</v>
      </c>
      <c r="G50" s="206">
        <v>610.44000000000005</v>
      </c>
      <c r="H50" s="206">
        <v>0</v>
      </c>
      <c r="I50" s="203" t="s">
        <v>132</v>
      </c>
      <c r="J50" s="206">
        <f t="shared" si="0"/>
        <v>610.44000000000005</v>
      </c>
      <c r="K50" s="203" t="s">
        <v>347</v>
      </c>
      <c r="L50" s="203" t="s">
        <v>124</v>
      </c>
      <c r="M50" s="203" t="s">
        <v>348</v>
      </c>
      <c r="N50" s="204">
        <v>46015</v>
      </c>
      <c r="O50" s="205" t="s">
        <v>349</v>
      </c>
      <c r="P50" s="203" t="s">
        <v>350</v>
      </c>
      <c r="Q50" s="203" t="s">
        <v>351</v>
      </c>
      <c r="R50" s="203" t="s">
        <v>210</v>
      </c>
      <c r="S50" s="205" t="s">
        <v>211</v>
      </c>
      <c r="T50" s="203" t="s">
        <v>212</v>
      </c>
      <c r="U50" s="203">
        <v>140</v>
      </c>
      <c r="V50" s="203">
        <v>100</v>
      </c>
      <c r="W50" s="203">
        <v>10</v>
      </c>
      <c r="X50" s="203">
        <v>2025</v>
      </c>
      <c r="Y50" s="203">
        <v>100</v>
      </c>
      <c r="Z50" s="203">
        <v>0</v>
      </c>
      <c r="AA50" s="204">
        <v>46037</v>
      </c>
      <c r="AB50" s="203" t="s">
        <v>352</v>
      </c>
      <c r="AC50" s="204">
        <v>46037</v>
      </c>
      <c r="AD50" s="207">
        <v>46045</v>
      </c>
      <c r="AE50" s="207">
        <v>46038</v>
      </c>
      <c r="AF50" s="211">
        <f t="shared" si="1"/>
        <v>-7</v>
      </c>
      <c r="AG50" s="209">
        <f t="shared" si="2"/>
        <v>610.44000000000005</v>
      </c>
      <c r="AH50" s="210">
        <f t="shared" si="3"/>
        <v>-4273.08</v>
      </c>
      <c r="AI50" s="211" t="s">
        <v>132</v>
      </c>
    </row>
    <row r="51" spans="1:35" x14ac:dyDescent="0.2">
      <c r="A51" s="203">
        <v>2025</v>
      </c>
      <c r="B51" s="203">
        <v>1327</v>
      </c>
      <c r="C51" s="204">
        <v>46021</v>
      </c>
      <c r="D51" s="205" t="s">
        <v>353</v>
      </c>
      <c r="E51" s="204">
        <v>46013</v>
      </c>
      <c r="F51" s="205" t="s">
        <v>354</v>
      </c>
      <c r="G51" s="206">
        <v>3000</v>
      </c>
      <c r="H51" s="206">
        <v>0</v>
      </c>
      <c r="I51" s="203" t="s">
        <v>132</v>
      </c>
      <c r="J51" s="206">
        <f t="shared" si="0"/>
        <v>3000</v>
      </c>
      <c r="K51" s="203" t="s">
        <v>355</v>
      </c>
      <c r="L51" s="203" t="s">
        <v>124</v>
      </c>
      <c r="M51" s="203" t="s">
        <v>356</v>
      </c>
      <c r="N51" s="204">
        <v>46013</v>
      </c>
      <c r="O51" s="205" t="s">
        <v>357</v>
      </c>
      <c r="P51" s="203" t="s">
        <v>358</v>
      </c>
      <c r="Q51" s="203" t="s">
        <v>359</v>
      </c>
      <c r="R51" s="203" t="s">
        <v>128</v>
      </c>
      <c r="S51" s="205" t="s">
        <v>129</v>
      </c>
      <c r="T51" s="203" t="s">
        <v>360</v>
      </c>
      <c r="U51" s="203">
        <v>2780</v>
      </c>
      <c r="V51" s="203">
        <v>763</v>
      </c>
      <c r="W51" s="203">
        <v>99</v>
      </c>
      <c r="X51" s="203">
        <v>2025</v>
      </c>
      <c r="Y51" s="203">
        <v>225</v>
      </c>
      <c r="Z51" s="203">
        <v>0</v>
      </c>
      <c r="AA51" s="204">
        <v>46021</v>
      </c>
      <c r="AB51" s="203" t="s">
        <v>361</v>
      </c>
      <c r="AC51" s="204">
        <v>46030</v>
      </c>
      <c r="AD51" s="207">
        <v>46043</v>
      </c>
      <c r="AE51" s="207">
        <v>46031</v>
      </c>
      <c r="AF51" s="211">
        <f t="shared" si="1"/>
        <v>-12</v>
      </c>
      <c r="AG51" s="209">
        <f t="shared" si="2"/>
        <v>3000</v>
      </c>
      <c r="AH51" s="210">
        <f t="shared" si="3"/>
        <v>-36000</v>
      </c>
      <c r="AI51" s="211" t="s">
        <v>132</v>
      </c>
    </row>
    <row r="52" spans="1:35" x14ac:dyDescent="0.2">
      <c r="A52" s="203">
        <v>2025</v>
      </c>
      <c r="B52" s="203">
        <v>1328</v>
      </c>
      <c r="C52" s="204">
        <v>46021</v>
      </c>
      <c r="D52" s="205" t="s">
        <v>362</v>
      </c>
      <c r="E52" s="204">
        <v>46013</v>
      </c>
      <c r="F52" s="205" t="s">
        <v>363</v>
      </c>
      <c r="G52" s="206">
        <v>2450</v>
      </c>
      <c r="H52" s="206">
        <v>0</v>
      </c>
      <c r="I52" s="203" t="s">
        <v>132</v>
      </c>
      <c r="J52" s="206">
        <f t="shared" si="0"/>
        <v>2450</v>
      </c>
      <c r="K52" s="203" t="s">
        <v>364</v>
      </c>
      <c r="L52" s="203" t="s">
        <v>124</v>
      </c>
      <c r="M52" s="203" t="s">
        <v>365</v>
      </c>
      <c r="N52" s="204">
        <v>46013</v>
      </c>
      <c r="O52" s="205" t="s">
        <v>357</v>
      </c>
      <c r="P52" s="203" t="s">
        <v>358</v>
      </c>
      <c r="Q52" s="203" t="s">
        <v>359</v>
      </c>
      <c r="R52" s="203" t="s">
        <v>128</v>
      </c>
      <c r="S52" s="205" t="s">
        <v>129</v>
      </c>
      <c r="T52" s="203" t="s">
        <v>360</v>
      </c>
      <c r="U52" s="203">
        <v>2780</v>
      </c>
      <c r="V52" s="203">
        <v>760</v>
      </c>
      <c r="W52" s="203">
        <v>2</v>
      </c>
      <c r="X52" s="203">
        <v>2025</v>
      </c>
      <c r="Y52" s="203">
        <v>495</v>
      </c>
      <c r="Z52" s="203">
        <v>0</v>
      </c>
      <c r="AA52" s="204">
        <v>46021</v>
      </c>
      <c r="AB52" s="203" t="s">
        <v>366</v>
      </c>
      <c r="AC52" s="204">
        <v>46030</v>
      </c>
      <c r="AD52" s="207">
        <v>46043</v>
      </c>
      <c r="AE52" s="207">
        <v>46031</v>
      </c>
      <c r="AF52" s="211">
        <f t="shared" si="1"/>
        <v>-12</v>
      </c>
      <c r="AG52" s="209">
        <f t="shared" si="2"/>
        <v>2450</v>
      </c>
      <c r="AH52" s="210">
        <f t="shared" si="3"/>
        <v>-29400</v>
      </c>
      <c r="AI52" s="211" t="s">
        <v>132</v>
      </c>
    </row>
    <row r="53" spans="1:35" x14ac:dyDescent="0.2">
      <c r="A53" s="203">
        <v>2025</v>
      </c>
      <c r="B53" s="203">
        <v>1329</v>
      </c>
      <c r="C53" s="204">
        <v>46021</v>
      </c>
      <c r="D53" s="205" t="s">
        <v>367</v>
      </c>
      <c r="E53" s="204">
        <v>46012</v>
      </c>
      <c r="F53" s="205" t="s">
        <v>368</v>
      </c>
      <c r="G53" s="206">
        <v>3837.66</v>
      </c>
      <c r="H53" s="206">
        <v>692.04</v>
      </c>
      <c r="I53" s="203" t="s">
        <v>122</v>
      </c>
      <c r="J53" s="206">
        <f t="shared" si="0"/>
        <v>3145.62</v>
      </c>
      <c r="K53" s="203" t="s">
        <v>369</v>
      </c>
      <c r="L53" s="203" t="s">
        <v>124</v>
      </c>
      <c r="M53" s="203" t="s">
        <v>370</v>
      </c>
      <c r="N53" s="204">
        <v>46013</v>
      </c>
      <c r="O53" s="205" t="s">
        <v>371</v>
      </c>
      <c r="P53" s="203" t="s">
        <v>372</v>
      </c>
      <c r="Q53" s="203" t="s">
        <v>372</v>
      </c>
      <c r="R53" s="203" t="s">
        <v>128</v>
      </c>
      <c r="S53" s="205" t="s">
        <v>129</v>
      </c>
      <c r="T53" s="203" t="s">
        <v>140</v>
      </c>
      <c r="U53" s="203">
        <v>5740</v>
      </c>
      <c r="V53" s="203">
        <v>1011</v>
      </c>
      <c r="W53" s="203">
        <v>99</v>
      </c>
      <c r="X53" s="203">
        <v>2025</v>
      </c>
      <c r="Y53" s="203">
        <v>313</v>
      </c>
      <c r="Z53" s="203">
        <v>0</v>
      </c>
      <c r="AA53" s="204">
        <v>46021</v>
      </c>
      <c r="AB53" s="203" t="s">
        <v>373</v>
      </c>
      <c r="AC53" s="204">
        <v>46030</v>
      </c>
      <c r="AD53" s="207">
        <v>46043</v>
      </c>
      <c r="AE53" s="207">
        <v>46031</v>
      </c>
      <c r="AF53" s="211">
        <f t="shared" si="1"/>
        <v>-12</v>
      </c>
      <c r="AG53" s="209">
        <f t="shared" si="2"/>
        <v>3145.62</v>
      </c>
      <c r="AH53" s="210">
        <f t="shared" si="3"/>
        <v>-37747.440000000002</v>
      </c>
      <c r="AI53" s="211" t="s">
        <v>132</v>
      </c>
    </row>
    <row r="54" spans="1:35" x14ac:dyDescent="0.2">
      <c r="A54" s="203">
        <v>2025</v>
      </c>
      <c r="B54" s="203">
        <v>1330</v>
      </c>
      <c r="C54" s="204">
        <v>46021</v>
      </c>
      <c r="D54" s="205" t="s">
        <v>374</v>
      </c>
      <c r="E54" s="204">
        <v>46010</v>
      </c>
      <c r="F54" s="205" t="s">
        <v>375</v>
      </c>
      <c r="G54" s="206">
        <v>1217.56</v>
      </c>
      <c r="H54" s="206">
        <v>219.56</v>
      </c>
      <c r="I54" s="203" t="s">
        <v>122</v>
      </c>
      <c r="J54" s="206">
        <f t="shared" si="0"/>
        <v>998</v>
      </c>
      <c r="K54" s="203" t="s">
        <v>376</v>
      </c>
      <c r="L54" s="203" t="s">
        <v>124</v>
      </c>
      <c r="M54" s="203" t="s">
        <v>377</v>
      </c>
      <c r="N54" s="204">
        <v>46014</v>
      </c>
      <c r="O54" s="205" t="s">
        <v>378</v>
      </c>
      <c r="P54" s="203" t="s">
        <v>379</v>
      </c>
      <c r="Q54" s="203" t="s">
        <v>379</v>
      </c>
      <c r="R54" s="203" t="s">
        <v>128</v>
      </c>
      <c r="S54" s="205" t="s">
        <v>129</v>
      </c>
      <c r="T54" s="203" t="s">
        <v>212</v>
      </c>
      <c r="U54" s="203">
        <v>140</v>
      </c>
      <c r="V54" s="203">
        <v>100</v>
      </c>
      <c r="W54" s="203">
        <v>8</v>
      </c>
      <c r="X54" s="203">
        <v>2025</v>
      </c>
      <c r="Y54" s="203">
        <v>330</v>
      </c>
      <c r="Z54" s="203">
        <v>0</v>
      </c>
      <c r="AA54" s="204">
        <v>46021</v>
      </c>
      <c r="AB54" s="203" t="s">
        <v>380</v>
      </c>
      <c r="AC54" s="204">
        <v>46030</v>
      </c>
      <c r="AD54" s="207">
        <v>46044</v>
      </c>
      <c r="AE54" s="207">
        <v>46031</v>
      </c>
      <c r="AF54" s="211">
        <f t="shared" si="1"/>
        <v>-13</v>
      </c>
      <c r="AG54" s="209">
        <f t="shared" si="2"/>
        <v>998</v>
      </c>
      <c r="AH54" s="210">
        <f t="shared" si="3"/>
        <v>-12974</v>
      </c>
      <c r="AI54" s="211" t="s">
        <v>132</v>
      </c>
    </row>
    <row r="55" spans="1:35" x14ac:dyDescent="0.2">
      <c r="A55" s="203">
        <v>2025</v>
      </c>
      <c r="B55" s="203">
        <v>1331</v>
      </c>
      <c r="C55" s="204">
        <v>46021</v>
      </c>
      <c r="D55" s="205" t="s">
        <v>381</v>
      </c>
      <c r="E55" s="204">
        <v>46020</v>
      </c>
      <c r="F55" s="205" t="s">
        <v>382</v>
      </c>
      <c r="G55" s="206">
        <v>610</v>
      </c>
      <c r="H55" s="206">
        <v>110</v>
      </c>
      <c r="I55" s="203" t="s">
        <v>122</v>
      </c>
      <c r="J55" s="206">
        <f t="shared" si="0"/>
        <v>500</v>
      </c>
      <c r="K55" s="203" t="s">
        <v>383</v>
      </c>
      <c r="L55" s="203" t="s">
        <v>124</v>
      </c>
      <c r="M55" s="203" t="s">
        <v>384</v>
      </c>
      <c r="N55" s="204">
        <v>46020</v>
      </c>
      <c r="O55" s="205" t="s">
        <v>385</v>
      </c>
      <c r="P55" s="203" t="s">
        <v>386</v>
      </c>
      <c r="Q55" s="203" t="s">
        <v>387</v>
      </c>
      <c r="R55" s="203" t="s">
        <v>128</v>
      </c>
      <c r="S55" s="205" t="s">
        <v>129</v>
      </c>
      <c r="T55" s="203" t="s">
        <v>235</v>
      </c>
      <c r="U55" s="203">
        <v>580</v>
      </c>
      <c r="V55" s="203">
        <v>270</v>
      </c>
      <c r="W55" s="203">
        <v>8</v>
      </c>
      <c r="X55" s="203">
        <v>2025</v>
      </c>
      <c r="Y55" s="203">
        <v>537</v>
      </c>
      <c r="Z55" s="203">
        <v>0</v>
      </c>
      <c r="AA55" s="204">
        <v>46021</v>
      </c>
      <c r="AB55" s="203" t="s">
        <v>388</v>
      </c>
      <c r="AC55" s="204">
        <v>46030</v>
      </c>
      <c r="AD55" s="207">
        <v>46050</v>
      </c>
      <c r="AE55" s="207">
        <v>46031</v>
      </c>
      <c r="AF55" s="211">
        <f t="shared" si="1"/>
        <v>-19</v>
      </c>
      <c r="AG55" s="209">
        <f t="shared" si="2"/>
        <v>500</v>
      </c>
      <c r="AH55" s="210">
        <f t="shared" si="3"/>
        <v>-9500</v>
      </c>
      <c r="AI55" s="211" t="s">
        <v>132</v>
      </c>
    </row>
    <row r="56" spans="1:35" x14ac:dyDescent="0.2">
      <c r="A56" s="203">
        <v>2025</v>
      </c>
      <c r="B56" s="203">
        <v>1332</v>
      </c>
      <c r="C56" s="204">
        <v>46021</v>
      </c>
      <c r="D56" s="205" t="s">
        <v>389</v>
      </c>
      <c r="E56" s="204">
        <v>46021</v>
      </c>
      <c r="F56" s="205" t="s">
        <v>390</v>
      </c>
      <c r="G56" s="206">
        <v>2440</v>
      </c>
      <c r="H56" s="206">
        <v>440</v>
      </c>
      <c r="I56" s="203" t="s">
        <v>122</v>
      </c>
      <c r="J56" s="206">
        <f t="shared" si="0"/>
        <v>2000</v>
      </c>
      <c r="K56" s="203" t="s">
        <v>391</v>
      </c>
      <c r="L56" s="203" t="s">
        <v>124</v>
      </c>
      <c r="M56" s="203" t="s">
        <v>392</v>
      </c>
      <c r="N56" s="204">
        <v>46021</v>
      </c>
      <c r="O56" s="205" t="s">
        <v>393</v>
      </c>
      <c r="P56" s="203" t="s">
        <v>394</v>
      </c>
      <c r="Q56" s="203" t="s">
        <v>395</v>
      </c>
      <c r="R56" s="203" t="s">
        <v>128</v>
      </c>
      <c r="S56" s="205" t="s">
        <v>129</v>
      </c>
      <c r="T56" s="203" t="s">
        <v>396</v>
      </c>
      <c r="U56" s="203">
        <v>7030</v>
      </c>
      <c r="V56" s="203">
        <v>981</v>
      </c>
      <c r="W56" s="203">
        <v>99</v>
      </c>
      <c r="X56" s="203">
        <v>2025</v>
      </c>
      <c r="Y56" s="203">
        <v>658</v>
      </c>
      <c r="Z56" s="203">
        <v>0</v>
      </c>
      <c r="AA56" s="204">
        <v>46021</v>
      </c>
      <c r="AB56" s="203" t="s">
        <v>397</v>
      </c>
      <c r="AC56" s="204">
        <v>46030</v>
      </c>
      <c r="AD56" s="207">
        <v>46051</v>
      </c>
      <c r="AE56" s="207">
        <v>46031</v>
      </c>
      <c r="AF56" s="211">
        <f t="shared" si="1"/>
        <v>-20</v>
      </c>
      <c r="AG56" s="209">
        <f t="shared" si="2"/>
        <v>2000</v>
      </c>
      <c r="AH56" s="210">
        <f t="shared" si="3"/>
        <v>-40000</v>
      </c>
      <c r="AI56" s="211" t="s">
        <v>132</v>
      </c>
    </row>
    <row r="57" spans="1:35" x14ac:dyDescent="0.2">
      <c r="A57" s="203">
        <v>2025</v>
      </c>
      <c r="B57" s="203">
        <v>1333</v>
      </c>
      <c r="C57" s="204">
        <v>46021</v>
      </c>
      <c r="D57" s="205" t="s">
        <v>254</v>
      </c>
      <c r="E57" s="204">
        <v>46019</v>
      </c>
      <c r="F57" s="205" t="s">
        <v>398</v>
      </c>
      <c r="G57" s="206">
        <v>616.80999999999995</v>
      </c>
      <c r="H57" s="206">
        <v>111.23</v>
      </c>
      <c r="I57" s="203" t="s">
        <v>122</v>
      </c>
      <c r="J57" s="206">
        <f t="shared" si="0"/>
        <v>505.57999999999993</v>
      </c>
      <c r="K57" s="203" t="s">
        <v>399</v>
      </c>
      <c r="L57" s="203" t="s">
        <v>124</v>
      </c>
      <c r="M57" s="203" t="s">
        <v>400</v>
      </c>
      <c r="N57" s="204">
        <v>46019</v>
      </c>
      <c r="O57" s="205" t="s">
        <v>401</v>
      </c>
      <c r="P57" s="203" t="s">
        <v>402</v>
      </c>
      <c r="Q57" s="203" t="s">
        <v>402</v>
      </c>
      <c r="R57" s="203" t="s">
        <v>157</v>
      </c>
      <c r="S57" s="205" t="s">
        <v>403</v>
      </c>
      <c r="T57" s="203" t="s">
        <v>404</v>
      </c>
      <c r="U57" s="203">
        <v>4100</v>
      </c>
      <c r="V57" s="203">
        <v>540</v>
      </c>
      <c r="W57" s="203">
        <v>99</v>
      </c>
      <c r="X57" s="203">
        <v>2025</v>
      </c>
      <c r="Y57" s="203">
        <v>57</v>
      </c>
      <c r="Z57" s="203">
        <v>0</v>
      </c>
      <c r="AA57" s="204">
        <v>46037</v>
      </c>
      <c r="AB57" s="203" t="s">
        <v>405</v>
      </c>
      <c r="AC57" s="204">
        <v>46037</v>
      </c>
      <c r="AD57" s="207">
        <v>46049</v>
      </c>
      <c r="AE57" s="207">
        <v>46038</v>
      </c>
      <c r="AF57" s="211">
        <f t="shared" si="1"/>
        <v>-11</v>
      </c>
      <c r="AG57" s="209">
        <f t="shared" si="2"/>
        <v>505.57999999999993</v>
      </c>
      <c r="AH57" s="210">
        <f t="shared" si="3"/>
        <v>-5561.3799999999992</v>
      </c>
      <c r="AI57" s="211" t="s">
        <v>132</v>
      </c>
    </row>
    <row r="58" spans="1:35" x14ac:dyDescent="0.2">
      <c r="A58" s="203">
        <v>2025</v>
      </c>
      <c r="B58" s="203">
        <v>1334</v>
      </c>
      <c r="C58" s="204">
        <v>46021</v>
      </c>
      <c r="D58" s="205" t="s">
        <v>406</v>
      </c>
      <c r="E58" s="204">
        <v>46007</v>
      </c>
      <c r="F58" s="205" t="s">
        <v>407</v>
      </c>
      <c r="G58" s="206">
        <v>1345.71</v>
      </c>
      <c r="H58" s="206">
        <v>242.67</v>
      </c>
      <c r="I58" s="203" t="s">
        <v>122</v>
      </c>
      <c r="J58" s="206">
        <f t="shared" si="0"/>
        <v>1103.04</v>
      </c>
      <c r="K58" s="203" t="s">
        <v>408</v>
      </c>
      <c r="L58" s="203" t="s">
        <v>124</v>
      </c>
      <c r="M58" s="203" t="s">
        <v>409</v>
      </c>
      <c r="N58" s="204">
        <v>46010</v>
      </c>
      <c r="O58" s="205" t="s">
        <v>410</v>
      </c>
      <c r="P58" s="203" t="s">
        <v>411</v>
      </c>
      <c r="Q58" s="203" t="s">
        <v>411</v>
      </c>
      <c r="R58" s="203" t="s">
        <v>128</v>
      </c>
      <c r="S58" s="205" t="s">
        <v>129</v>
      </c>
      <c r="T58" s="203" t="s">
        <v>412</v>
      </c>
      <c r="U58" s="203">
        <v>30</v>
      </c>
      <c r="V58" s="203">
        <v>440</v>
      </c>
      <c r="W58" s="203">
        <v>7</v>
      </c>
      <c r="X58" s="203">
        <v>2025</v>
      </c>
      <c r="Y58" s="203">
        <v>226</v>
      </c>
      <c r="Z58" s="203">
        <v>0</v>
      </c>
      <c r="AA58" s="204">
        <v>46021</v>
      </c>
      <c r="AB58" s="203" t="s">
        <v>413</v>
      </c>
      <c r="AC58" s="204">
        <v>46030</v>
      </c>
      <c r="AD58" s="207">
        <v>46040</v>
      </c>
      <c r="AE58" s="207">
        <v>46031</v>
      </c>
      <c r="AF58" s="211">
        <f t="shared" si="1"/>
        <v>-9</v>
      </c>
      <c r="AG58" s="209">
        <f t="shared" si="2"/>
        <v>1103.04</v>
      </c>
      <c r="AH58" s="210">
        <f t="shared" si="3"/>
        <v>-9927.36</v>
      </c>
      <c r="AI58" s="211" t="s">
        <v>132</v>
      </c>
    </row>
    <row r="59" spans="1:35" x14ac:dyDescent="0.2">
      <c r="A59" s="203">
        <v>2025</v>
      </c>
      <c r="B59" s="203">
        <v>1334</v>
      </c>
      <c r="C59" s="204">
        <v>46021</v>
      </c>
      <c r="D59" s="205" t="s">
        <v>406</v>
      </c>
      <c r="E59" s="204">
        <v>46007</v>
      </c>
      <c r="F59" s="205" t="s">
        <v>407</v>
      </c>
      <c r="G59" s="206">
        <v>576.72</v>
      </c>
      <c r="H59" s="206">
        <v>104</v>
      </c>
      <c r="I59" s="203" t="s">
        <v>122</v>
      </c>
      <c r="J59" s="206">
        <f t="shared" si="0"/>
        <v>472.72</v>
      </c>
      <c r="K59" s="203" t="s">
        <v>408</v>
      </c>
      <c r="L59" s="203" t="s">
        <v>124</v>
      </c>
      <c r="M59" s="203" t="s">
        <v>409</v>
      </c>
      <c r="N59" s="204">
        <v>46010</v>
      </c>
      <c r="O59" s="205" t="s">
        <v>410</v>
      </c>
      <c r="P59" s="203" t="s">
        <v>411</v>
      </c>
      <c r="Q59" s="203" t="s">
        <v>411</v>
      </c>
      <c r="R59" s="203" t="s">
        <v>128</v>
      </c>
      <c r="S59" s="205" t="s">
        <v>129</v>
      </c>
      <c r="T59" s="203" t="s">
        <v>220</v>
      </c>
      <c r="U59" s="203">
        <v>800</v>
      </c>
      <c r="V59" s="203">
        <v>100</v>
      </c>
      <c r="W59" s="203">
        <v>5</v>
      </c>
      <c r="X59" s="203">
        <v>2025</v>
      </c>
      <c r="Y59" s="203">
        <v>227</v>
      </c>
      <c r="Z59" s="203">
        <v>0</v>
      </c>
      <c r="AA59" s="204">
        <v>46021</v>
      </c>
      <c r="AB59" s="203" t="s">
        <v>414</v>
      </c>
      <c r="AC59" s="204">
        <v>46030</v>
      </c>
      <c r="AD59" s="207">
        <v>46040</v>
      </c>
      <c r="AE59" s="207">
        <v>46031</v>
      </c>
      <c r="AF59" s="211">
        <f t="shared" si="1"/>
        <v>-9</v>
      </c>
      <c r="AG59" s="209">
        <f t="shared" si="2"/>
        <v>472.72</v>
      </c>
      <c r="AH59" s="210">
        <f t="shared" si="3"/>
        <v>-4254.4800000000005</v>
      </c>
      <c r="AI59" s="211" t="s">
        <v>132</v>
      </c>
    </row>
    <row r="60" spans="1:35" x14ac:dyDescent="0.2">
      <c r="A60" s="203">
        <v>2025</v>
      </c>
      <c r="B60" s="203">
        <v>1335</v>
      </c>
      <c r="C60" s="204">
        <v>46021</v>
      </c>
      <c r="D60" s="205" t="s">
        <v>415</v>
      </c>
      <c r="E60" s="204">
        <v>46020</v>
      </c>
      <c r="F60" s="205" t="s">
        <v>416</v>
      </c>
      <c r="G60" s="206">
        <v>1600</v>
      </c>
      <c r="H60" s="206">
        <v>0</v>
      </c>
      <c r="I60" s="203" t="s">
        <v>132</v>
      </c>
      <c r="J60" s="206">
        <f t="shared" si="0"/>
        <v>1600</v>
      </c>
      <c r="K60" s="203" t="s">
        <v>417</v>
      </c>
      <c r="L60" s="203" t="s">
        <v>124</v>
      </c>
      <c r="M60" s="203" t="s">
        <v>418</v>
      </c>
      <c r="N60" s="204">
        <v>46020</v>
      </c>
      <c r="O60" s="205" t="s">
        <v>419</v>
      </c>
      <c r="P60" s="203" t="s">
        <v>420</v>
      </c>
      <c r="Q60" s="203" t="s">
        <v>421</v>
      </c>
      <c r="R60" s="203" t="s">
        <v>128</v>
      </c>
      <c r="S60" s="205" t="s">
        <v>129</v>
      </c>
      <c r="T60" s="203" t="s">
        <v>220</v>
      </c>
      <c r="U60" s="203">
        <v>800</v>
      </c>
      <c r="V60" s="203">
        <v>180</v>
      </c>
      <c r="W60" s="203">
        <v>1</v>
      </c>
      <c r="X60" s="203">
        <v>2025</v>
      </c>
      <c r="Y60" s="203">
        <v>657</v>
      </c>
      <c r="Z60" s="203">
        <v>0</v>
      </c>
      <c r="AA60" s="204">
        <v>46021</v>
      </c>
      <c r="AB60" s="203" t="s">
        <v>229</v>
      </c>
      <c r="AC60" s="204">
        <v>46030</v>
      </c>
      <c r="AD60" s="207">
        <v>46050</v>
      </c>
      <c r="AE60" s="207">
        <v>46031</v>
      </c>
      <c r="AF60" s="211">
        <f t="shared" si="1"/>
        <v>-19</v>
      </c>
      <c r="AG60" s="209">
        <f t="shared" si="2"/>
        <v>1600</v>
      </c>
      <c r="AH60" s="210">
        <f t="shared" si="3"/>
        <v>-30400</v>
      </c>
      <c r="AI60" s="211" t="s">
        <v>132</v>
      </c>
    </row>
    <row r="61" spans="1:35" x14ac:dyDescent="0.2">
      <c r="A61" s="203">
        <v>2025</v>
      </c>
      <c r="B61" s="203">
        <v>1336</v>
      </c>
      <c r="C61" s="204">
        <v>46021</v>
      </c>
      <c r="D61" s="205" t="s">
        <v>422</v>
      </c>
      <c r="E61" s="204">
        <v>46008</v>
      </c>
      <c r="F61" s="205" t="s">
        <v>423</v>
      </c>
      <c r="G61" s="206">
        <v>427</v>
      </c>
      <c r="H61" s="206">
        <v>77</v>
      </c>
      <c r="I61" s="203" t="s">
        <v>122</v>
      </c>
      <c r="J61" s="206">
        <f t="shared" si="0"/>
        <v>350</v>
      </c>
      <c r="K61" s="203" t="s">
        <v>424</v>
      </c>
      <c r="L61" s="203" t="s">
        <v>124</v>
      </c>
      <c r="M61" s="203" t="s">
        <v>425</v>
      </c>
      <c r="N61" s="204">
        <v>46013</v>
      </c>
      <c r="O61" s="205" t="s">
        <v>426</v>
      </c>
      <c r="P61" s="203" t="s">
        <v>427</v>
      </c>
      <c r="Q61" s="203" t="s">
        <v>428</v>
      </c>
      <c r="R61" s="203" t="s">
        <v>159</v>
      </c>
      <c r="S61" s="205" t="s">
        <v>201</v>
      </c>
      <c r="T61" s="203" t="s">
        <v>202</v>
      </c>
      <c r="U61" s="203">
        <v>4430</v>
      </c>
      <c r="V61" s="203">
        <v>140</v>
      </c>
      <c r="W61" s="203">
        <v>99</v>
      </c>
      <c r="X61" s="203">
        <v>2025</v>
      </c>
      <c r="Y61" s="203">
        <v>428</v>
      </c>
      <c r="Z61" s="203">
        <v>0</v>
      </c>
      <c r="AA61" s="204">
        <v>46021</v>
      </c>
      <c r="AB61" s="203" t="s">
        <v>429</v>
      </c>
      <c r="AC61" s="204">
        <v>46031</v>
      </c>
      <c r="AD61" s="207">
        <v>46043</v>
      </c>
      <c r="AE61" s="207">
        <v>46034</v>
      </c>
      <c r="AF61" s="211">
        <f t="shared" si="1"/>
        <v>-9</v>
      </c>
      <c r="AG61" s="209">
        <f t="shared" si="2"/>
        <v>350</v>
      </c>
      <c r="AH61" s="210">
        <f t="shared" si="3"/>
        <v>-3150</v>
      </c>
      <c r="AI61" s="211" t="s">
        <v>132</v>
      </c>
    </row>
    <row r="62" spans="1:35" x14ac:dyDescent="0.2">
      <c r="A62" s="203">
        <v>2025</v>
      </c>
      <c r="B62" s="203">
        <v>1337</v>
      </c>
      <c r="C62" s="204">
        <v>46021</v>
      </c>
      <c r="D62" s="205" t="s">
        <v>430</v>
      </c>
      <c r="E62" s="204">
        <v>46009</v>
      </c>
      <c r="F62" s="205" t="s">
        <v>431</v>
      </c>
      <c r="G62" s="206">
        <v>330</v>
      </c>
      <c r="H62" s="206">
        <v>30</v>
      </c>
      <c r="I62" s="203" t="s">
        <v>122</v>
      </c>
      <c r="J62" s="206">
        <f t="shared" si="0"/>
        <v>300</v>
      </c>
      <c r="K62" s="203" t="s">
        <v>432</v>
      </c>
      <c r="L62" s="203" t="s">
        <v>124</v>
      </c>
      <c r="M62" s="203" t="s">
        <v>433</v>
      </c>
      <c r="N62" s="204">
        <v>46011</v>
      </c>
      <c r="O62" s="205" t="s">
        <v>434</v>
      </c>
      <c r="P62" s="203" t="s">
        <v>435</v>
      </c>
      <c r="Q62" s="203" t="s">
        <v>436</v>
      </c>
      <c r="R62" s="203" t="s">
        <v>437</v>
      </c>
      <c r="S62" s="205" t="s">
        <v>438</v>
      </c>
      <c r="T62" s="203" t="s">
        <v>439</v>
      </c>
      <c r="U62" s="203">
        <v>1900</v>
      </c>
      <c r="V62" s="203">
        <v>470</v>
      </c>
      <c r="W62" s="203">
        <v>99</v>
      </c>
      <c r="X62" s="203">
        <v>2025</v>
      </c>
      <c r="Y62" s="203">
        <v>504</v>
      </c>
      <c r="Z62" s="203">
        <v>0</v>
      </c>
      <c r="AA62" s="204">
        <v>46037</v>
      </c>
      <c r="AB62" s="203" t="s">
        <v>440</v>
      </c>
      <c r="AC62" s="204">
        <v>46037</v>
      </c>
      <c r="AD62" s="207">
        <v>46041</v>
      </c>
      <c r="AE62" s="207">
        <v>46038</v>
      </c>
      <c r="AF62" s="211">
        <f t="shared" si="1"/>
        <v>-3</v>
      </c>
      <c r="AG62" s="209">
        <f t="shared" si="2"/>
        <v>300</v>
      </c>
      <c r="AH62" s="210">
        <f t="shared" si="3"/>
        <v>-900</v>
      </c>
      <c r="AI62" s="211" t="s">
        <v>132</v>
      </c>
    </row>
    <row r="63" spans="1:35" x14ac:dyDescent="0.2">
      <c r="A63" s="203">
        <v>2025</v>
      </c>
      <c r="B63" s="203">
        <v>1340</v>
      </c>
      <c r="C63" s="204">
        <v>46021</v>
      </c>
      <c r="D63" s="205" t="s">
        <v>441</v>
      </c>
      <c r="E63" s="204">
        <v>46010</v>
      </c>
      <c r="F63" s="205" t="s">
        <v>442</v>
      </c>
      <c r="G63" s="206">
        <v>1451.8</v>
      </c>
      <c r="H63" s="206">
        <v>261.8</v>
      </c>
      <c r="I63" s="203" t="s">
        <v>122</v>
      </c>
      <c r="J63" s="206">
        <f t="shared" si="0"/>
        <v>1190</v>
      </c>
      <c r="K63" s="203" t="s">
        <v>443</v>
      </c>
      <c r="L63" s="203" t="s">
        <v>124</v>
      </c>
      <c r="M63" s="203" t="s">
        <v>444</v>
      </c>
      <c r="N63" s="204">
        <v>46015</v>
      </c>
      <c r="O63" s="205" t="s">
        <v>445</v>
      </c>
      <c r="P63" s="203" t="s">
        <v>446</v>
      </c>
      <c r="Q63" s="203" t="s">
        <v>446</v>
      </c>
      <c r="R63" s="203" t="s">
        <v>437</v>
      </c>
      <c r="S63" s="205" t="s">
        <v>438</v>
      </c>
      <c r="T63" s="203" t="s">
        <v>140</v>
      </c>
      <c r="U63" s="203">
        <v>5740</v>
      </c>
      <c r="V63" s="203">
        <v>1011</v>
      </c>
      <c r="W63" s="203">
        <v>1</v>
      </c>
      <c r="X63" s="203">
        <v>2025</v>
      </c>
      <c r="Y63" s="203">
        <v>553</v>
      </c>
      <c r="Z63" s="203">
        <v>0</v>
      </c>
      <c r="AA63" s="204">
        <v>46037</v>
      </c>
      <c r="AB63" s="203" t="s">
        <v>447</v>
      </c>
      <c r="AC63" s="204">
        <v>46037</v>
      </c>
      <c r="AD63" s="207">
        <v>46045</v>
      </c>
      <c r="AE63" s="207">
        <v>46038</v>
      </c>
      <c r="AF63" s="211">
        <f t="shared" si="1"/>
        <v>-7</v>
      </c>
      <c r="AG63" s="209">
        <f t="shared" si="2"/>
        <v>1190</v>
      </c>
      <c r="AH63" s="210">
        <f t="shared" si="3"/>
        <v>-8330</v>
      </c>
      <c r="AI63" s="211" t="s">
        <v>132</v>
      </c>
    </row>
    <row r="64" spans="1:35" x14ac:dyDescent="0.2">
      <c r="A64" s="203">
        <v>2025</v>
      </c>
      <c r="B64" s="203">
        <v>1341</v>
      </c>
      <c r="C64" s="204">
        <v>46021</v>
      </c>
      <c r="D64" s="205" t="s">
        <v>448</v>
      </c>
      <c r="E64" s="204">
        <v>46017</v>
      </c>
      <c r="F64" s="205" t="s">
        <v>449</v>
      </c>
      <c r="G64" s="206">
        <v>5777.24</v>
      </c>
      <c r="H64" s="206">
        <v>222.2</v>
      </c>
      <c r="I64" s="203" t="s">
        <v>122</v>
      </c>
      <c r="J64" s="206">
        <f t="shared" si="0"/>
        <v>5555.04</v>
      </c>
      <c r="K64" s="203" t="s">
        <v>450</v>
      </c>
      <c r="L64" s="203" t="s">
        <v>124</v>
      </c>
      <c r="M64" s="203" t="s">
        <v>451</v>
      </c>
      <c r="N64" s="204">
        <v>46018</v>
      </c>
      <c r="O64" s="205" t="s">
        <v>452</v>
      </c>
      <c r="P64" s="203" t="s">
        <v>453</v>
      </c>
      <c r="Q64" s="203" t="s">
        <v>453</v>
      </c>
      <c r="R64" s="203" t="s">
        <v>437</v>
      </c>
      <c r="S64" s="205" t="s">
        <v>438</v>
      </c>
      <c r="T64" s="203" t="s">
        <v>271</v>
      </c>
      <c r="U64" s="203">
        <v>1460</v>
      </c>
      <c r="V64" s="203">
        <v>400</v>
      </c>
      <c r="W64" s="203">
        <v>2</v>
      </c>
      <c r="X64" s="203">
        <v>2025</v>
      </c>
      <c r="Y64" s="203">
        <v>40</v>
      </c>
      <c r="Z64" s="203">
        <v>0</v>
      </c>
      <c r="AA64" s="204">
        <v>46037</v>
      </c>
      <c r="AB64" s="203" t="s">
        <v>454</v>
      </c>
      <c r="AC64" s="204">
        <v>46041</v>
      </c>
      <c r="AD64" s="207">
        <v>46048</v>
      </c>
      <c r="AE64" s="207">
        <v>46042</v>
      </c>
      <c r="AF64" s="211">
        <f t="shared" si="1"/>
        <v>-6</v>
      </c>
      <c r="AG64" s="209">
        <f t="shared" si="2"/>
        <v>5555.04</v>
      </c>
      <c r="AH64" s="210">
        <f t="shared" si="3"/>
        <v>-33330.239999999998</v>
      </c>
      <c r="AI64" s="211" t="s">
        <v>132</v>
      </c>
    </row>
    <row r="65" spans="1:35" x14ac:dyDescent="0.2">
      <c r="A65" s="203">
        <v>2025</v>
      </c>
      <c r="B65" s="203">
        <v>1342</v>
      </c>
      <c r="C65" s="204">
        <v>46021</v>
      </c>
      <c r="D65" s="205" t="s">
        <v>455</v>
      </c>
      <c r="E65" s="204">
        <v>46017</v>
      </c>
      <c r="F65" s="205" t="s">
        <v>456</v>
      </c>
      <c r="G65" s="206">
        <v>3727.62</v>
      </c>
      <c r="H65" s="206">
        <v>132.03</v>
      </c>
      <c r="I65" s="203" t="s">
        <v>122</v>
      </c>
      <c r="J65" s="206">
        <f t="shared" si="0"/>
        <v>3595.5899999999997</v>
      </c>
      <c r="K65" s="203" t="s">
        <v>457</v>
      </c>
      <c r="L65" s="203" t="s">
        <v>124</v>
      </c>
      <c r="M65" s="203" t="s">
        <v>458</v>
      </c>
      <c r="N65" s="204">
        <v>46018</v>
      </c>
      <c r="O65" s="205" t="s">
        <v>452</v>
      </c>
      <c r="P65" s="203" t="s">
        <v>453</v>
      </c>
      <c r="Q65" s="203" t="s">
        <v>453</v>
      </c>
      <c r="R65" s="203" t="s">
        <v>437</v>
      </c>
      <c r="S65" s="205" t="s">
        <v>438</v>
      </c>
      <c r="T65" s="203" t="s">
        <v>271</v>
      </c>
      <c r="U65" s="203">
        <v>1460</v>
      </c>
      <c r="V65" s="203">
        <v>442</v>
      </c>
      <c r="W65" s="203">
        <v>99</v>
      </c>
      <c r="X65" s="203">
        <v>2025</v>
      </c>
      <c r="Y65" s="203">
        <v>389</v>
      </c>
      <c r="Z65" s="203">
        <v>0</v>
      </c>
      <c r="AA65" s="204">
        <v>46037</v>
      </c>
      <c r="AB65" s="203" t="s">
        <v>459</v>
      </c>
      <c r="AC65" s="204">
        <v>46037</v>
      </c>
      <c r="AD65" s="207">
        <v>46048</v>
      </c>
      <c r="AE65" s="207">
        <v>46038</v>
      </c>
      <c r="AF65" s="211">
        <f t="shared" si="1"/>
        <v>-10</v>
      </c>
      <c r="AG65" s="209">
        <f t="shared" si="2"/>
        <v>3595.5899999999997</v>
      </c>
      <c r="AH65" s="210">
        <f t="shared" si="3"/>
        <v>-35955.899999999994</v>
      </c>
      <c r="AI65" s="211" t="s">
        <v>132</v>
      </c>
    </row>
    <row r="66" spans="1:35" x14ac:dyDescent="0.2">
      <c r="A66" s="203">
        <v>2025</v>
      </c>
      <c r="B66" s="203">
        <v>1342</v>
      </c>
      <c r="C66" s="204">
        <v>46021</v>
      </c>
      <c r="D66" s="205" t="s">
        <v>455</v>
      </c>
      <c r="E66" s="204">
        <v>46017</v>
      </c>
      <c r="F66" s="205" t="s">
        <v>460</v>
      </c>
      <c r="G66" s="206">
        <v>1038.96</v>
      </c>
      <c r="H66" s="206">
        <v>51.3</v>
      </c>
      <c r="I66" s="203" t="s">
        <v>122</v>
      </c>
      <c r="J66" s="206">
        <f t="shared" si="0"/>
        <v>987.66000000000008</v>
      </c>
      <c r="K66" s="203" t="s">
        <v>457</v>
      </c>
      <c r="L66" s="203" t="s">
        <v>124</v>
      </c>
      <c r="M66" s="203" t="s">
        <v>458</v>
      </c>
      <c r="N66" s="204">
        <v>46018</v>
      </c>
      <c r="O66" s="205" t="s">
        <v>452</v>
      </c>
      <c r="P66" s="203" t="s">
        <v>453</v>
      </c>
      <c r="Q66" s="203" t="s">
        <v>453</v>
      </c>
      <c r="R66" s="203" t="s">
        <v>437</v>
      </c>
      <c r="S66" s="205" t="s">
        <v>438</v>
      </c>
      <c r="T66" s="203" t="s">
        <v>271</v>
      </c>
      <c r="U66" s="203">
        <v>1460</v>
      </c>
      <c r="V66" s="203">
        <v>442</v>
      </c>
      <c r="W66" s="203">
        <v>1</v>
      </c>
      <c r="X66" s="203">
        <v>2025</v>
      </c>
      <c r="Y66" s="203">
        <v>388</v>
      </c>
      <c r="Z66" s="203">
        <v>0</v>
      </c>
      <c r="AA66" s="204">
        <v>46037</v>
      </c>
      <c r="AB66" s="203" t="s">
        <v>437</v>
      </c>
      <c r="AC66" s="204">
        <v>46037</v>
      </c>
      <c r="AD66" s="207">
        <v>46048</v>
      </c>
      <c r="AE66" s="207">
        <v>46038</v>
      </c>
      <c r="AF66" s="211">
        <f t="shared" si="1"/>
        <v>-10</v>
      </c>
      <c r="AG66" s="209">
        <f t="shared" si="2"/>
        <v>987.66000000000008</v>
      </c>
      <c r="AH66" s="210">
        <f t="shared" si="3"/>
        <v>-9876.6</v>
      </c>
      <c r="AI66" s="211" t="s">
        <v>132</v>
      </c>
    </row>
    <row r="67" spans="1:35" x14ac:dyDescent="0.2">
      <c r="A67" s="203">
        <v>2025</v>
      </c>
      <c r="B67" s="203">
        <v>1343</v>
      </c>
      <c r="C67" s="204">
        <v>46021</v>
      </c>
      <c r="D67" s="205" t="s">
        <v>461</v>
      </c>
      <c r="E67" s="204">
        <v>46009</v>
      </c>
      <c r="F67" s="205" t="s">
        <v>462</v>
      </c>
      <c r="G67" s="206">
        <v>755.58</v>
      </c>
      <c r="H67" s="206">
        <v>136.25</v>
      </c>
      <c r="I67" s="203" t="s">
        <v>122</v>
      </c>
      <c r="J67" s="206">
        <f t="shared" si="0"/>
        <v>619.33000000000004</v>
      </c>
      <c r="K67" s="203" t="s">
        <v>463</v>
      </c>
      <c r="L67" s="203" t="s">
        <v>124</v>
      </c>
      <c r="M67" s="203" t="s">
        <v>464</v>
      </c>
      <c r="N67" s="204">
        <v>46020</v>
      </c>
      <c r="O67" s="205" t="s">
        <v>465</v>
      </c>
      <c r="P67" s="203" t="s">
        <v>466</v>
      </c>
      <c r="Q67" s="203" t="s">
        <v>180</v>
      </c>
      <c r="R67" s="203" t="s">
        <v>467</v>
      </c>
      <c r="S67" s="205" t="s">
        <v>468</v>
      </c>
      <c r="T67" s="203" t="s">
        <v>469</v>
      </c>
      <c r="U67" s="203">
        <v>1120</v>
      </c>
      <c r="V67" s="203">
        <v>370</v>
      </c>
      <c r="W67" s="203">
        <v>99</v>
      </c>
      <c r="X67" s="203">
        <v>2025</v>
      </c>
      <c r="Y67" s="203">
        <v>577</v>
      </c>
      <c r="Z67" s="203">
        <v>0</v>
      </c>
      <c r="AA67" s="204">
        <v>46021</v>
      </c>
      <c r="AB67" s="203" t="s">
        <v>470</v>
      </c>
      <c r="AC67" s="204">
        <v>46030</v>
      </c>
      <c r="AD67" s="207">
        <v>46050</v>
      </c>
      <c r="AE67" s="207">
        <v>46031</v>
      </c>
      <c r="AF67" s="211">
        <f t="shared" si="1"/>
        <v>-19</v>
      </c>
      <c r="AG67" s="209">
        <f t="shared" si="2"/>
        <v>619.33000000000004</v>
      </c>
      <c r="AH67" s="210">
        <f t="shared" si="3"/>
        <v>-11767.27</v>
      </c>
      <c r="AI67" s="211" t="s">
        <v>132</v>
      </c>
    </row>
    <row r="68" spans="1:35" x14ac:dyDescent="0.2">
      <c r="A68" s="203">
        <v>2025</v>
      </c>
      <c r="B68" s="203">
        <v>1344</v>
      </c>
      <c r="C68" s="204">
        <v>46021</v>
      </c>
      <c r="D68" s="205" t="s">
        <v>471</v>
      </c>
      <c r="E68" s="204">
        <v>46007</v>
      </c>
      <c r="F68" s="205" t="s">
        <v>472</v>
      </c>
      <c r="G68" s="206">
        <v>488.34</v>
      </c>
      <c r="H68" s="206">
        <v>88.06</v>
      </c>
      <c r="I68" s="203" t="s">
        <v>122</v>
      </c>
      <c r="J68" s="206">
        <f t="shared" si="0"/>
        <v>400.28</v>
      </c>
      <c r="K68" s="203" t="s">
        <v>473</v>
      </c>
      <c r="L68" s="203" t="s">
        <v>124</v>
      </c>
      <c r="M68" s="203" t="s">
        <v>474</v>
      </c>
      <c r="N68" s="204">
        <v>46010</v>
      </c>
      <c r="O68" s="205" t="s">
        <v>410</v>
      </c>
      <c r="P68" s="203" t="s">
        <v>411</v>
      </c>
      <c r="Q68" s="203" t="s">
        <v>411</v>
      </c>
      <c r="R68" s="203" t="s">
        <v>437</v>
      </c>
      <c r="S68" s="205" t="s">
        <v>438</v>
      </c>
      <c r="T68" s="203" t="s">
        <v>140</v>
      </c>
      <c r="U68" s="203">
        <v>5740</v>
      </c>
      <c r="V68" s="203">
        <v>1011</v>
      </c>
      <c r="W68" s="203">
        <v>1</v>
      </c>
      <c r="X68" s="203">
        <v>2025</v>
      </c>
      <c r="Y68" s="203">
        <v>539</v>
      </c>
      <c r="Z68" s="203">
        <v>0</v>
      </c>
      <c r="AA68" s="204">
        <v>46037</v>
      </c>
      <c r="AB68" s="203" t="s">
        <v>475</v>
      </c>
      <c r="AC68" s="204">
        <v>46037</v>
      </c>
      <c r="AD68" s="207">
        <v>46040</v>
      </c>
      <c r="AE68" s="207">
        <v>46038</v>
      </c>
      <c r="AF68" s="211">
        <f t="shared" si="1"/>
        <v>-2</v>
      </c>
      <c r="AG68" s="209">
        <f t="shared" si="2"/>
        <v>400.28</v>
      </c>
      <c r="AH68" s="210">
        <f t="shared" si="3"/>
        <v>-800.56</v>
      </c>
      <c r="AI68" s="211" t="s">
        <v>132</v>
      </c>
    </row>
    <row r="69" spans="1:35" x14ac:dyDescent="0.2">
      <c r="A69" s="203">
        <v>2025</v>
      </c>
      <c r="B69" s="203">
        <v>1345</v>
      </c>
      <c r="C69" s="204">
        <v>46021</v>
      </c>
      <c r="D69" s="205" t="s">
        <v>476</v>
      </c>
      <c r="E69" s="204">
        <v>46015</v>
      </c>
      <c r="F69" s="205" t="s">
        <v>477</v>
      </c>
      <c r="G69" s="206">
        <v>1159</v>
      </c>
      <c r="H69" s="206">
        <v>209</v>
      </c>
      <c r="I69" s="203" t="s">
        <v>122</v>
      </c>
      <c r="J69" s="206">
        <f t="shared" si="0"/>
        <v>950</v>
      </c>
      <c r="K69" s="203" t="s">
        <v>478</v>
      </c>
      <c r="L69" s="203" t="s">
        <v>124</v>
      </c>
      <c r="M69" s="203" t="s">
        <v>479</v>
      </c>
      <c r="N69" s="204">
        <v>46015</v>
      </c>
      <c r="O69" s="205" t="s">
        <v>480</v>
      </c>
      <c r="P69" s="203" t="s">
        <v>481</v>
      </c>
      <c r="Q69" s="203" t="s">
        <v>481</v>
      </c>
      <c r="R69" s="203" t="s">
        <v>467</v>
      </c>
      <c r="S69" s="205" t="s">
        <v>468</v>
      </c>
      <c r="T69" s="203" t="s">
        <v>469</v>
      </c>
      <c r="U69" s="203">
        <v>1120</v>
      </c>
      <c r="V69" s="203">
        <v>371</v>
      </c>
      <c r="W69" s="203">
        <v>6</v>
      </c>
      <c r="X69" s="203">
        <v>2025</v>
      </c>
      <c r="Y69" s="203">
        <v>549</v>
      </c>
      <c r="Z69" s="203">
        <v>0</v>
      </c>
      <c r="AA69" s="204">
        <v>46021</v>
      </c>
      <c r="AB69" s="203" t="s">
        <v>482</v>
      </c>
      <c r="AC69" s="204">
        <v>46041</v>
      </c>
      <c r="AD69" s="207">
        <v>46045</v>
      </c>
      <c r="AE69" s="207">
        <v>46042</v>
      </c>
      <c r="AF69" s="211">
        <f t="shared" si="1"/>
        <v>-3</v>
      </c>
      <c r="AG69" s="209">
        <f t="shared" si="2"/>
        <v>950</v>
      </c>
      <c r="AH69" s="210">
        <f t="shared" si="3"/>
        <v>-2850</v>
      </c>
      <c r="AI69" s="211" t="s">
        <v>132</v>
      </c>
    </row>
    <row r="70" spans="1:35" x14ac:dyDescent="0.2">
      <c r="A70" s="203">
        <v>2025</v>
      </c>
      <c r="B70" s="203">
        <v>1346</v>
      </c>
      <c r="C70" s="204">
        <v>46022</v>
      </c>
      <c r="D70" s="205" t="s">
        <v>483</v>
      </c>
      <c r="E70" s="204">
        <v>46014</v>
      </c>
      <c r="F70" s="205" t="s">
        <v>484</v>
      </c>
      <c r="G70" s="206">
        <v>19120.55</v>
      </c>
      <c r="H70" s="206">
        <v>1738.23</v>
      </c>
      <c r="I70" s="203" t="s">
        <v>122</v>
      </c>
      <c r="J70" s="206">
        <f t="shared" si="0"/>
        <v>17382.32</v>
      </c>
      <c r="K70" s="203" t="s">
        <v>180</v>
      </c>
      <c r="L70" s="203" t="s">
        <v>124</v>
      </c>
      <c r="M70" s="203" t="s">
        <v>485</v>
      </c>
      <c r="N70" s="204">
        <v>46022</v>
      </c>
      <c r="O70" s="205" t="s">
        <v>486</v>
      </c>
      <c r="P70" s="203" t="s">
        <v>487</v>
      </c>
      <c r="Q70" s="203" t="s">
        <v>487</v>
      </c>
      <c r="R70" s="203" t="s">
        <v>184</v>
      </c>
      <c r="S70" s="205" t="s">
        <v>185</v>
      </c>
      <c r="T70" s="203" t="s">
        <v>186</v>
      </c>
      <c r="U70" s="203">
        <v>3550</v>
      </c>
      <c r="V70" s="203">
        <v>620</v>
      </c>
      <c r="W70" s="203">
        <v>99</v>
      </c>
      <c r="X70" s="203">
        <v>2025</v>
      </c>
      <c r="Y70" s="203">
        <v>140</v>
      </c>
      <c r="Z70" s="203">
        <v>0</v>
      </c>
      <c r="AA70" s="204">
        <v>46037</v>
      </c>
      <c r="AB70" s="203" t="s">
        <v>488</v>
      </c>
      <c r="AC70" s="204">
        <v>46037</v>
      </c>
      <c r="AD70" s="207">
        <v>46052</v>
      </c>
      <c r="AE70" s="207">
        <v>46038</v>
      </c>
      <c r="AF70" s="211">
        <f t="shared" si="1"/>
        <v>-14</v>
      </c>
      <c r="AG70" s="209">
        <f t="shared" si="2"/>
        <v>17382.32</v>
      </c>
      <c r="AH70" s="210">
        <f t="shared" si="3"/>
        <v>-243352.47999999998</v>
      </c>
      <c r="AI70" s="211" t="s">
        <v>132</v>
      </c>
    </row>
    <row r="71" spans="1:35" x14ac:dyDescent="0.2">
      <c r="A71" s="203">
        <v>2025</v>
      </c>
      <c r="B71" s="203">
        <v>1347</v>
      </c>
      <c r="C71" s="204">
        <v>46022</v>
      </c>
      <c r="D71" s="205" t="s">
        <v>489</v>
      </c>
      <c r="E71" s="204">
        <v>46020</v>
      </c>
      <c r="F71" s="205" t="s">
        <v>490</v>
      </c>
      <c r="G71" s="206">
        <v>-1324.65</v>
      </c>
      <c r="H71" s="206">
        <v>-120.42</v>
      </c>
      <c r="I71" s="203" t="s">
        <v>122</v>
      </c>
      <c r="J71" s="206">
        <f t="shared" ref="J71:J134" si="4">IF(I71="SI",G71-H71,G71)</f>
        <v>-1204.23</v>
      </c>
      <c r="K71" s="203" t="s">
        <v>180</v>
      </c>
      <c r="L71" s="203" t="s">
        <v>124</v>
      </c>
      <c r="M71" s="203" t="s">
        <v>491</v>
      </c>
      <c r="N71" s="204">
        <v>46022</v>
      </c>
      <c r="O71" s="205" t="s">
        <v>486</v>
      </c>
      <c r="P71" s="203" t="s">
        <v>487</v>
      </c>
      <c r="Q71" s="203" t="s">
        <v>487</v>
      </c>
      <c r="R71" s="203" t="s">
        <v>184</v>
      </c>
      <c r="S71" s="205" t="s">
        <v>185</v>
      </c>
      <c r="T71" s="203" t="s">
        <v>186</v>
      </c>
      <c r="U71" s="203">
        <v>3550</v>
      </c>
      <c r="V71" s="203">
        <v>620</v>
      </c>
      <c r="W71" s="203">
        <v>99</v>
      </c>
      <c r="X71" s="203">
        <v>2025</v>
      </c>
      <c r="Y71" s="203">
        <v>140</v>
      </c>
      <c r="Z71" s="203">
        <v>0</v>
      </c>
      <c r="AA71" s="204">
        <v>46037</v>
      </c>
      <c r="AB71" s="203" t="s">
        <v>488</v>
      </c>
      <c r="AC71" s="204">
        <v>46037</v>
      </c>
      <c r="AD71" s="207">
        <v>46052</v>
      </c>
      <c r="AE71" s="207">
        <v>46038</v>
      </c>
      <c r="AF71" s="211">
        <f t="shared" ref="AF71:AF134" si="5">AE71-AD71</f>
        <v>-14</v>
      </c>
      <c r="AG71" s="209">
        <f t="shared" ref="AG71:AG134" si="6">IF(AI71="SI",0,J71)</f>
        <v>-1204.23</v>
      </c>
      <c r="AH71" s="210">
        <f t="shared" ref="AH71:AH134" si="7">AG71*AF71</f>
        <v>16859.22</v>
      </c>
      <c r="AI71" s="211" t="s">
        <v>132</v>
      </c>
    </row>
    <row r="72" spans="1:35" x14ac:dyDescent="0.2">
      <c r="A72" s="203">
        <v>2025</v>
      </c>
      <c r="B72" s="203">
        <v>1348</v>
      </c>
      <c r="C72" s="204">
        <v>46022</v>
      </c>
      <c r="D72" s="205" t="s">
        <v>492</v>
      </c>
      <c r="E72" s="204">
        <v>46021</v>
      </c>
      <c r="F72" s="205" t="s">
        <v>493</v>
      </c>
      <c r="G72" s="206">
        <v>-30.66</v>
      </c>
      <c r="H72" s="206">
        <v>-6.32</v>
      </c>
      <c r="I72" s="203" t="s">
        <v>122</v>
      </c>
      <c r="J72" s="206">
        <f t="shared" si="4"/>
        <v>-24.34</v>
      </c>
      <c r="K72" s="203" t="s">
        <v>494</v>
      </c>
      <c r="L72" s="203" t="s">
        <v>124</v>
      </c>
      <c r="M72" s="203" t="s">
        <v>495</v>
      </c>
      <c r="N72" s="204">
        <v>46022</v>
      </c>
      <c r="O72" s="205" t="s">
        <v>496</v>
      </c>
      <c r="P72" s="203" t="s">
        <v>497</v>
      </c>
      <c r="Q72" s="203" t="s">
        <v>497</v>
      </c>
      <c r="R72" s="203" t="s">
        <v>128</v>
      </c>
      <c r="S72" s="205" t="s">
        <v>129</v>
      </c>
      <c r="T72" s="203" t="s">
        <v>498</v>
      </c>
      <c r="U72" s="203">
        <v>2340</v>
      </c>
      <c r="V72" s="203">
        <v>670</v>
      </c>
      <c r="W72" s="203">
        <v>1</v>
      </c>
      <c r="X72" s="203">
        <v>2025</v>
      </c>
      <c r="Y72" s="203">
        <v>369</v>
      </c>
      <c r="Z72" s="203">
        <v>0</v>
      </c>
      <c r="AA72" s="204">
        <v>46050</v>
      </c>
      <c r="AB72" s="203" t="s">
        <v>499</v>
      </c>
      <c r="AC72" s="204">
        <v>46051</v>
      </c>
      <c r="AD72" s="207">
        <v>46052</v>
      </c>
      <c r="AE72" s="207">
        <v>46052</v>
      </c>
      <c r="AF72" s="211">
        <f t="shared" si="5"/>
        <v>0</v>
      </c>
      <c r="AG72" s="209">
        <f t="shared" si="6"/>
        <v>-24.34</v>
      </c>
      <c r="AH72" s="210">
        <f t="shared" si="7"/>
        <v>0</v>
      </c>
      <c r="AI72" s="211" t="s">
        <v>132</v>
      </c>
    </row>
    <row r="73" spans="1:35" x14ac:dyDescent="0.2">
      <c r="A73" s="203">
        <v>2025</v>
      </c>
      <c r="B73" s="203">
        <v>1349</v>
      </c>
      <c r="C73" s="204">
        <v>46022</v>
      </c>
      <c r="D73" s="205" t="s">
        <v>500</v>
      </c>
      <c r="E73" s="204">
        <v>46021</v>
      </c>
      <c r="F73" s="205" t="s">
        <v>501</v>
      </c>
      <c r="G73" s="206">
        <v>-766.71</v>
      </c>
      <c r="H73" s="206">
        <v>-158.05000000000001</v>
      </c>
      <c r="I73" s="203" t="s">
        <v>122</v>
      </c>
      <c r="J73" s="206">
        <f t="shared" si="4"/>
        <v>-608.66000000000008</v>
      </c>
      <c r="K73" s="203" t="s">
        <v>494</v>
      </c>
      <c r="L73" s="203" t="s">
        <v>124</v>
      </c>
      <c r="M73" s="203" t="s">
        <v>502</v>
      </c>
      <c r="N73" s="204">
        <v>46022</v>
      </c>
      <c r="O73" s="205" t="s">
        <v>496</v>
      </c>
      <c r="P73" s="203" t="s">
        <v>497</v>
      </c>
      <c r="Q73" s="203" t="s">
        <v>497</v>
      </c>
      <c r="R73" s="203" t="s">
        <v>210</v>
      </c>
      <c r="S73" s="205" t="s">
        <v>211</v>
      </c>
      <c r="T73" s="203" t="s">
        <v>271</v>
      </c>
      <c r="U73" s="203">
        <v>1460</v>
      </c>
      <c r="V73" s="203">
        <v>400</v>
      </c>
      <c r="W73" s="203">
        <v>1</v>
      </c>
      <c r="X73" s="203">
        <v>2025</v>
      </c>
      <c r="Y73" s="203">
        <v>366</v>
      </c>
      <c r="Z73" s="203">
        <v>0</v>
      </c>
      <c r="AA73" s="204">
        <v>46065</v>
      </c>
      <c r="AB73" s="203" t="s">
        <v>503</v>
      </c>
      <c r="AC73" s="204">
        <v>46065</v>
      </c>
      <c r="AD73" s="207">
        <v>46052</v>
      </c>
      <c r="AE73" s="207">
        <v>46066</v>
      </c>
      <c r="AF73" s="211">
        <f t="shared" si="5"/>
        <v>14</v>
      </c>
      <c r="AG73" s="209">
        <f t="shared" si="6"/>
        <v>-608.66000000000008</v>
      </c>
      <c r="AH73" s="210">
        <f t="shared" si="7"/>
        <v>-8521.2400000000016</v>
      </c>
      <c r="AI73" s="211" t="s">
        <v>132</v>
      </c>
    </row>
    <row r="74" spans="1:35" x14ac:dyDescent="0.2">
      <c r="A74" s="203">
        <v>2025</v>
      </c>
      <c r="B74" s="203">
        <v>1350</v>
      </c>
      <c r="C74" s="204">
        <v>46022</v>
      </c>
      <c r="D74" s="205" t="s">
        <v>504</v>
      </c>
      <c r="E74" s="204">
        <v>46021</v>
      </c>
      <c r="F74" s="205" t="s">
        <v>505</v>
      </c>
      <c r="G74" s="206">
        <v>2562</v>
      </c>
      <c r="H74" s="206">
        <v>462</v>
      </c>
      <c r="I74" s="203" t="s">
        <v>122</v>
      </c>
      <c r="J74" s="206">
        <f t="shared" si="4"/>
        <v>2100</v>
      </c>
      <c r="K74" s="203" t="s">
        <v>506</v>
      </c>
      <c r="L74" s="203" t="s">
        <v>124</v>
      </c>
      <c r="M74" s="203" t="s">
        <v>507</v>
      </c>
      <c r="N74" s="204">
        <v>46021</v>
      </c>
      <c r="O74" s="205" t="s">
        <v>508</v>
      </c>
      <c r="P74" s="203" t="s">
        <v>509</v>
      </c>
      <c r="Q74" s="203" t="s">
        <v>510</v>
      </c>
      <c r="R74" s="203" t="s">
        <v>128</v>
      </c>
      <c r="S74" s="205" t="s">
        <v>129</v>
      </c>
      <c r="T74" s="203" t="s">
        <v>396</v>
      </c>
      <c r="U74" s="203">
        <v>7030</v>
      </c>
      <c r="V74" s="203">
        <v>981</v>
      </c>
      <c r="W74" s="203">
        <v>99</v>
      </c>
      <c r="X74" s="203">
        <v>2025</v>
      </c>
      <c r="Y74" s="203">
        <v>659</v>
      </c>
      <c r="Z74" s="203">
        <v>0</v>
      </c>
      <c r="AA74" s="204">
        <v>46050</v>
      </c>
      <c r="AB74" s="203" t="s">
        <v>511</v>
      </c>
      <c r="AC74" s="204">
        <v>46051</v>
      </c>
      <c r="AD74" s="207">
        <v>46051</v>
      </c>
      <c r="AE74" s="207">
        <v>46052</v>
      </c>
      <c r="AF74" s="211">
        <f t="shared" si="5"/>
        <v>1</v>
      </c>
      <c r="AG74" s="209">
        <f t="shared" si="6"/>
        <v>2100</v>
      </c>
      <c r="AH74" s="210">
        <f t="shared" si="7"/>
        <v>2100</v>
      </c>
      <c r="AI74" s="211" t="s">
        <v>132</v>
      </c>
    </row>
    <row r="75" spans="1:35" x14ac:dyDescent="0.2">
      <c r="A75" s="203">
        <v>2025</v>
      </c>
      <c r="B75" s="203">
        <v>1351</v>
      </c>
      <c r="C75" s="204">
        <v>46022</v>
      </c>
      <c r="D75" s="205" t="s">
        <v>512</v>
      </c>
      <c r="E75" s="204">
        <v>46021</v>
      </c>
      <c r="F75" s="205" t="s">
        <v>513</v>
      </c>
      <c r="G75" s="206">
        <v>9900</v>
      </c>
      <c r="H75" s="206">
        <v>900</v>
      </c>
      <c r="I75" s="203" t="s">
        <v>122</v>
      </c>
      <c r="J75" s="206">
        <f t="shared" si="4"/>
        <v>9000</v>
      </c>
      <c r="K75" s="203" t="s">
        <v>514</v>
      </c>
      <c r="L75" s="203" t="s">
        <v>124</v>
      </c>
      <c r="M75" s="203" t="s">
        <v>515</v>
      </c>
      <c r="N75" s="204">
        <v>46021</v>
      </c>
      <c r="O75" s="205" t="s">
        <v>508</v>
      </c>
      <c r="P75" s="203" t="s">
        <v>509</v>
      </c>
      <c r="Q75" s="203" t="s">
        <v>510</v>
      </c>
      <c r="R75" s="203" t="s">
        <v>128</v>
      </c>
      <c r="S75" s="205" t="s">
        <v>129</v>
      </c>
      <c r="T75" s="203" t="s">
        <v>140</v>
      </c>
      <c r="U75" s="203">
        <v>5740</v>
      </c>
      <c r="V75" s="203">
        <v>1012</v>
      </c>
      <c r="W75" s="203">
        <v>1</v>
      </c>
      <c r="X75" s="203">
        <v>2025</v>
      </c>
      <c r="Y75" s="203">
        <v>314</v>
      </c>
      <c r="Z75" s="203">
        <v>0</v>
      </c>
      <c r="AA75" s="204">
        <v>46051</v>
      </c>
      <c r="AB75" s="203" t="s">
        <v>516</v>
      </c>
      <c r="AC75" s="204">
        <v>46051</v>
      </c>
      <c r="AD75" s="207">
        <v>46051</v>
      </c>
      <c r="AE75" s="207">
        <v>46052</v>
      </c>
      <c r="AF75" s="211">
        <f t="shared" si="5"/>
        <v>1</v>
      </c>
      <c r="AG75" s="209">
        <f t="shared" si="6"/>
        <v>9000</v>
      </c>
      <c r="AH75" s="210">
        <f t="shared" si="7"/>
        <v>9000</v>
      </c>
      <c r="AI75" s="211" t="s">
        <v>132</v>
      </c>
    </row>
    <row r="76" spans="1:35" x14ac:dyDescent="0.2">
      <c r="A76" s="203">
        <v>2025</v>
      </c>
      <c r="B76" s="203">
        <v>1352</v>
      </c>
      <c r="C76" s="204">
        <v>46022</v>
      </c>
      <c r="D76" s="205" t="s">
        <v>517</v>
      </c>
      <c r="E76" s="204">
        <v>46021</v>
      </c>
      <c r="F76" s="205" t="s">
        <v>518</v>
      </c>
      <c r="G76" s="206">
        <v>1952</v>
      </c>
      <c r="H76" s="206">
        <v>352</v>
      </c>
      <c r="I76" s="203" t="s">
        <v>122</v>
      </c>
      <c r="J76" s="206">
        <f t="shared" si="4"/>
        <v>1600</v>
      </c>
      <c r="K76" s="203" t="s">
        <v>519</v>
      </c>
      <c r="L76" s="203" t="s">
        <v>124</v>
      </c>
      <c r="M76" s="203" t="s">
        <v>520</v>
      </c>
      <c r="N76" s="204">
        <v>46021</v>
      </c>
      <c r="O76" s="205" t="s">
        <v>521</v>
      </c>
      <c r="P76" s="203" t="s">
        <v>522</v>
      </c>
      <c r="Q76" s="203" t="s">
        <v>522</v>
      </c>
      <c r="R76" s="203" t="s">
        <v>128</v>
      </c>
      <c r="S76" s="205" t="s">
        <v>129</v>
      </c>
      <c r="T76" s="203" t="s">
        <v>523</v>
      </c>
      <c r="U76" s="203">
        <v>790</v>
      </c>
      <c r="V76" s="203">
        <v>180</v>
      </c>
      <c r="W76" s="203">
        <v>99</v>
      </c>
      <c r="X76" s="203">
        <v>2025</v>
      </c>
      <c r="Y76" s="203">
        <v>656</v>
      </c>
      <c r="Z76" s="203">
        <v>0</v>
      </c>
      <c r="AA76" s="204">
        <v>46050</v>
      </c>
      <c r="AB76" s="203" t="s">
        <v>524</v>
      </c>
      <c r="AC76" s="204">
        <v>46051</v>
      </c>
      <c r="AD76" s="207">
        <v>46051</v>
      </c>
      <c r="AE76" s="207">
        <v>46052</v>
      </c>
      <c r="AF76" s="211">
        <f t="shared" si="5"/>
        <v>1</v>
      </c>
      <c r="AG76" s="209">
        <f t="shared" si="6"/>
        <v>1600</v>
      </c>
      <c r="AH76" s="210">
        <f t="shared" si="7"/>
        <v>1600</v>
      </c>
      <c r="AI76" s="211" t="s">
        <v>132</v>
      </c>
    </row>
    <row r="77" spans="1:35" x14ac:dyDescent="0.2">
      <c r="A77" s="203">
        <v>2025</v>
      </c>
      <c r="B77" s="203">
        <v>1352</v>
      </c>
      <c r="C77" s="204">
        <v>46022</v>
      </c>
      <c r="D77" s="205" t="s">
        <v>517</v>
      </c>
      <c r="E77" s="204">
        <v>46021</v>
      </c>
      <c r="F77" s="205" t="s">
        <v>525</v>
      </c>
      <c r="G77" s="206">
        <v>2318</v>
      </c>
      <c r="H77" s="206">
        <v>418</v>
      </c>
      <c r="I77" s="203" t="s">
        <v>122</v>
      </c>
      <c r="J77" s="206">
        <f t="shared" si="4"/>
        <v>1900</v>
      </c>
      <c r="K77" s="203" t="s">
        <v>519</v>
      </c>
      <c r="L77" s="203" t="s">
        <v>124</v>
      </c>
      <c r="M77" s="203" t="s">
        <v>520</v>
      </c>
      <c r="N77" s="204">
        <v>46021</v>
      </c>
      <c r="O77" s="205" t="s">
        <v>521</v>
      </c>
      <c r="P77" s="203" t="s">
        <v>522</v>
      </c>
      <c r="Q77" s="203" t="s">
        <v>522</v>
      </c>
      <c r="R77" s="203" t="s">
        <v>128</v>
      </c>
      <c r="S77" s="205" t="s">
        <v>129</v>
      </c>
      <c r="T77" s="203" t="s">
        <v>220</v>
      </c>
      <c r="U77" s="203">
        <v>800</v>
      </c>
      <c r="V77" s="203">
        <v>180</v>
      </c>
      <c r="W77" s="203">
        <v>1</v>
      </c>
      <c r="X77" s="203">
        <v>2025</v>
      </c>
      <c r="Y77" s="203">
        <v>655</v>
      </c>
      <c r="Z77" s="203">
        <v>0</v>
      </c>
      <c r="AA77" s="204">
        <v>46050</v>
      </c>
      <c r="AB77" s="203" t="s">
        <v>526</v>
      </c>
      <c r="AC77" s="204">
        <v>46051</v>
      </c>
      <c r="AD77" s="207">
        <v>46051</v>
      </c>
      <c r="AE77" s="207">
        <v>46052</v>
      </c>
      <c r="AF77" s="211">
        <f t="shared" si="5"/>
        <v>1</v>
      </c>
      <c r="AG77" s="209">
        <f t="shared" si="6"/>
        <v>1900</v>
      </c>
      <c r="AH77" s="210">
        <f t="shared" si="7"/>
        <v>1900</v>
      </c>
      <c r="AI77" s="211" t="s">
        <v>132</v>
      </c>
    </row>
    <row r="78" spans="1:35" x14ac:dyDescent="0.2">
      <c r="A78" s="203">
        <v>2025</v>
      </c>
      <c r="B78" s="203">
        <v>1353</v>
      </c>
      <c r="C78" s="204">
        <v>46022</v>
      </c>
      <c r="D78" s="205" t="s">
        <v>527</v>
      </c>
      <c r="E78" s="204">
        <v>46022</v>
      </c>
      <c r="F78" s="205" t="s">
        <v>528</v>
      </c>
      <c r="G78" s="206">
        <v>800.58</v>
      </c>
      <c r="H78" s="206">
        <v>144.37</v>
      </c>
      <c r="I78" s="203" t="s">
        <v>122</v>
      </c>
      <c r="J78" s="206">
        <f t="shared" si="4"/>
        <v>656.21</v>
      </c>
      <c r="K78" s="203" t="s">
        <v>529</v>
      </c>
      <c r="L78" s="203" t="s">
        <v>124</v>
      </c>
      <c r="M78" s="203" t="s">
        <v>530</v>
      </c>
      <c r="N78" s="204">
        <v>46022</v>
      </c>
      <c r="O78" s="205" t="s">
        <v>531</v>
      </c>
      <c r="P78" s="203" t="s">
        <v>532</v>
      </c>
      <c r="Q78" s="203" t="s">
        <v>533</v>
      </c>
      <c r="R78" s="203" t="s">
        <v>128</v>
      </c>
      <c r="S78" s="205" t="s">
        <v>129</v>
      </c>
      <c r="T78" s="203" t="s">
        <v>243</v>
      </c>
      <c r="U78" s="203">
        <v>2890</v>
      </c>
      <c r="V78" s="203">
        <v>790</v>
      </c>
      <c r="W78" s="203">
        <v>3</v>
      </c>
      <c r="X78" s="203">
        <v>2025</v>
      </c>
      <c r="Y78" s="203">
        <v>52</v>
      </c>
      <c r="Z78" s="203">
        <v>0</v>
      </c>
      <c r="AA78" s="204">
        <v>46050</v>
      </c>
      <c r="AB78" s="203" t="s">
        <v>534</v>
      </c>
      <c r="AC78" s="204">
        <v>46051</v>
      </c>
      <c r="AD78" s="207">
        <v>46052</v>
      </c>
      <c r="AE78" s="207">
        <v>46052</v>
      </c>
      <c r="AF78" s="211">
        <f t="shared" si="5"/>
        <v>0</v>
      </c>
      <c r="AG78" s="209">
        <f t="shared" si="6"/>
        <v>656.21</v>
      </c>
      <c r="AH78" s="210">
        <f t="shared" si="7"/>
        <v>0</v>
      </c>
      <c r="AI78" s="211" t="s">
        <v>132</v>
      </c>
    </row>
    <row r="79" spans="1:35" x14ac:dyDescent="0.2">
      <c r="A79" s="203">
        <v>2025</v>
      </c>
      <c r="B79" s="203">
        <v>1354</v>
      </c>
      <c r="C79" s="204">
        <v>46022</v>
      </c>
      <c r="D79" s="205" t="s">
        <v>194</v>
      </c>
      <c r="E79" s="204">
        <v>46022</v>
      </c>
      <c r="F79" s="205" t="s">
        <v>535</v>
      </c>
      <c r="G79" s="206">
        <v>64.14</v>
      </c>
      <c r="H79" s="206">
        <v>11.57</v>
      </c>
      <c r="I79" s="203" t="s">
        <v>122</v>
      </c>
      <c r="J79" s="206">
        <f t="shared" si="4"/>
        <v>52.57</v>
      </c>
      <c r="K79" s="203" t="s">
        <v>536</v>
      </c>
      <c r="L79" s="203" t="s">
        <v>124</v>
      </c>
      <c r="M79" s="203" t="s">
        <v>537</v>
      </c>
      <c r="N79" s="204">
        <v>46022</v>
      </c>
      <c r="O79" s="205" t="s">
        <v>410</v>
      </c>
      <c r="P79" s="203" t="s">
        <v>411</v>
      </c>
      <c r="Q79" s="203" t="s">
        <v>411</v>
      </c>
      <c r="R79" s="203" t="s">
        <v>128</v>
      </c>
      <c r="S79" s="205" t="s">
        <v>129</v>
      </c>
      <c r="T79" s="203" t="s">
        <v>220</v>
      </c>
      <c r="U79" s="203">
        <v>800</v>
      </c>
      <c r="V79" s="203">
        <v>100</v>
      </c>
      <c r="W79" s="203">
        <v>5</v>
      </c>
      <c r="X79" s="203">
        <v>2025</v>
      </c>
      <c r="Y79" s="203">
        <v>673</v>
      </c>
      <c r="Z79" s="203">
        <v>0</v>
      </c>
      <c r="AA79" s="204">
        <v>46050</v>
      </c>
      <c r="AB79" s="203" t="s">
        <v>538</v>
      </c>
      <c r="AC79" s="204">
        <v>46051</v>
      </c>
      <c r="AD79" s="207">
        <v>46052</v>
      </c>
      <c r="AE79" s="207">
        <v>46052</v>
      </c>
      <c r="AF79" s="211">
        <f t="shared" si="5"/>
        <v>0</v>
      </c>
      <c r="AG79" s="209">
        <f t="shared" si="6"/>
        <v>52.57</v>
      </c>
      <c r="AH79" s="210">
        <f t="shared" si="7"/>
        <v>0</v>
      </c>
      <c r="AI79" s="211" t="s">
        <v>132</v>
      </c>
    </row>
    <row r="80" spans="1:35" x14ac:dyDescent="0.2">
      <c r="A80" s="203">
        <v>2025</v>
      </c>
      <c r="B80" s="203">
        <v>1355</v>
      </c>
      <c r="C80" s="204">
        <v>46022</v>
      </c>
      <c r="D80" s="205" t="s">
        <v>539</v>
      </c>
      <c r="E80" s="204">
        <v>46021</v>
      </c>
      <c r="F80" s="205" t="s">
        <v>540</v>
      </c>
      <c r="G80" s="206">
        <v>3298.88</v>
      </c>
      <c r="H80" s="206">
        <v>594.88</v>
      </c>
      <c r="I80" s="203" t="s">
        <v>132</v>
      </c>
      <c r="J80" s="206">
        <f t="shared" si="4"/>
        <v>3298.88</v>
      </c>
      <c r="K80" s="203" t="s">
        <v>541</v>
      </c>
      <c r="L80" s="203" t="s">
        <v>124</v>
      </c>
      <c r="M80" s="203" t="s">
        <v>542</v>
      </c>
      <c r="N80" s="204">
        <v>46021</v>
      </c>
      <c r="O80" s="205" t="s">
        <v>543</v>
      </c>
      <c r="P80" s="203" t="s">
        <v>544</v>
      </c>
      <c r="Q80" s="203" t="s">
        <v>544</v>
      </c>
      <c r="R80" s="203" t="s">
        <v>128</v>
      </c>
      <c r="S80" s="205" t="s">
        <v>129</v>
      </c>
      <c r="T80" s="203" t="s">
        <v>235</v>
      </c>
      <c r="U80" s="203">
        <v>580</v>
      </c>
      <c r="V80" s="203">
        <v>270</v>
      </c>
      <c r="W80" s="203">
        <v>2</v>
      </c>
      <c r="X80" s="203">
        <v>2025</v>
      </c>
      <c r="Y80" s="203">
        <v>237</v>
      </c>
      <c r="Z80" s="203">
        <v>0</v>
      </c>
      <c r="AA80" s="204">
        <v>46038</v>
      </c>
      <c r="AB80" s="203" t="s">
        <v>545</v>
      </c>
      <c r="AC80" s="204">
        <v>46042</v>
      </c>
      <c r="AD80" s="207">
        <v>46051</v>
      </c>
      <c r="AE80" s="207">
        <v>46042</v>
      </c>
      <c r="AF80" s="211">
        <f t="shared" si="5"/>
        <v>-9</v>
      </c>
      <c r="AG80" s="209">
        <f t="shared" si="6"/>
        <v>3298.88</v>
      </c>
      <c r="AH80" s="210">
        <f t="shared" si="7"/>
        <v>-29689.920000000002</v>
      </c>
      <c r="AI80" s="211" t="s">
        <v>132</v>
      </c>
    </row>
    <row r="81" spans="1:35" x14ac:dyDescent="0.2">
      <c r="A81" s="203">
        <v>2025</v>
      </c>
      <c r="B81" s="203">
        <v>1356</v>
      </c>
      <c r="C81" s="204">
        <v>46022</v>
      </c>
      <c r="D81" s="205" t="s">
        <v>546</v>
      </c>
      <c r="E81" s="204">
        <v>45974</v>
      </c>
      <c r="F81" s="205" t="s">
        <v>547</v>
      </c>
      <c r="G81" s="206">
        <v>146.79</v>
      </c>
      <c r="H81" s="206">
        <v>26.47</v>
      </c>
      <c r="I81" s="203" t="s">
        <v>122</v>
      </c>
      <c r="J81" s="206">
        <f t="shared" si="4"/>
        <v>120.32</v>
      </c>
      <c r="K81" s="203" t="s">
        <v>548</v>
      </c>
      <c r="L81" s="203" t="s">
        <v>124</v>
      </c>
      <c r="M81" s="203" t="s">
        <v>549</v>
      </c>
      <c r="N81" s="204">
        <v>46022</v>
      </c>
      <c r="O81" s="205" t="s">
        <v>550</v>
      </c>
      <c r="P81" s="203" t="s">
        <v>551</v>
      </c>
      <c r="Q81" s="203" t="s">
        <v>552</v>
      </c>
      <c r="R81" s="203" t="s">
        <v>159</v>
      </c>
      <c r="S81" s="205" t="s">
        <v>201</v>
      </c>
      <c r="T81" s="203" t="s">
        <v>202</v>
      </c>
      <c r="U81" s="203">
        <v>4430</v>
      </c>
      <c r="V81" s="203">
        <v>140</v>
      </c>
      <c r="W81" s="203">
        <v>99</v>
      </c>
      <c r="X81" s="203">
        <v>2025</v>
      </c>
      <c r="Y81" s="203">
        <v>509</v>
      </c>
      <c r="Z81" s="203">
        <v>0</v>
      </c>
      <c r="AA81" s="204">
        <v>46050</v>
      </c>
      <c r="AB81" s="203" t="s">
        <v>553</v>
      </c>
      <c r="AC81" s="204">
        <v>46051</v>
      </c>
      <c r="AD81" s="207">
        <v>46052</v>
      </c>
      <c r="AE81" s="207">
        <v>46052</v>
      </c>
      <c r="AF81" s="211">
        <f t="shared" si="5"/>
        <v>0</v>
      </c>
      <c r="AG81" s="209">
        <f t="shared" si="6"/>
        <v>120.32</v>
      </c>
      <c r="AH81" s="210">
        <f t="shared" si="7"/>
        <v>0</v>
      </c>
      <c r="AI81" s="211" t="s">
        <v>132</v>
      </c>
    </row>
    <row r="82" spans="1:35" x14ac:dyDescent="0.2">
      <c r="A82" s="203">
        <v>2025</v>
      </c>
      <c r="B82" s="203">
        <v>1357</v>
      </c>
      <c r="C82" s="204">
        <v>46022</v>
      </c>
      <c r="D82" s="205" t="s">
        <v>554</v>
      </c>
      <c r="E82" s="204">
        <v>46021</v>
      </c>
      <c r="F82" s="205" t="s">
        <v>555</v>
      </c>
      <c r="G82" s="206">
        <v>1990</v>
      </c>
      <c r="H82" s="206">
        <v>358.85</v>
      </c>
      <c r="I82" s="203" t="s">
        <v>122</v>
      </c>
      <c r="J82" s="206">
        <f t="shared" si="4"/>
        <v>1631.15</v>
      </c>
      <c r="K82" s="203" t="s">
        <v>556</v>
      </c>
      <c r="L82" s="203" t="s">
        <v>124</v>
      </c>
      <c r="M82" s="203" t="s">
        <v>557</v>
      </c>
      <c r="N82" s="204">
        <v>46022</v>
      </c>
      <c r="O82" s="205" t="s">
        <v>558</v>
      </c>
      <c r="P82" s="203" t="s">
        <v>559</v>
      </c>
      <c r="Q82" s="203" t="s">
        <v>180</v>
      </c>
      <c r="R82" s="203" t="s">
        <v>437</v>
      </c>
      <c r="S82" s="205" t="s">
        <v>438</v>
      </c>
      <c r="T82" s="203" t="s">
        <v>140</v>
      </c>
      <c r="U82" s="203">
        <v>5740</v>
      </c>
      <c r="V82" s="203">
        <v>1011</v>
      </c>
      <c r="W82" s="203">
        <v>1</v>
      </c>
      <c r="X82" s="203">
        <v>2025</v>
      </c>
      <c r="Y82" s="203">
        <v>304</v>
      </c>
      <c r="Z82" s="203">
        <v>0</v>
      </c>
      <c r="AA82" s="204">
        <v>46037</v>
      </c>
      <c r="AB82" s="203" t="s">
        <v>560</v>
      </c>
      <c r="AC82" s="204">
        <v>46037</v>
      </c>
      <c r="AD82" s="207">
        <v>46052</v>
      </c>
      <c r="AE82" s="207">
        <v>46038</v>
      </c>
      <c r="AF82" s="211">
        <f t="shared" si="5"/>
        <v>-14</v>
      </c>
      <c r="AG82" s="209">
        <f t="shared" si="6"/>
        <v>1631.15</v>
      </c>
      <c r="AH82" s="210">
        <f t="shared" si="7"/>
        <v>-22836.100000000002</v>
      </c>
      <c r="AI82" s="211" t="s">
        <v>132</v>
      </c>
    </row>
    <row r="83" spans="1:35" x14ac:dyDescent="0.2">
      <c r="A83" s="203">
        <v>2026</v>
      </c>
      <c r="B83" s="203">
        <v>1</v>
      </c>
      <c r="C83" s="204">
        <v>46034</v>
      </c>
      <c r="D83" s="205" t="s">
        <v>561</v>
      </c>
      <c r="E83" s="204">
        <v>46031</v>
      </c>
      <c r="F83" s="205" t="s">
        <v>562</v>
      </c>
      <c r="G83" s="206">
        <v>126.65</v>
      </c>
      <c r="H83" s="206">
        <v>22.84</v>
      </c>
      <c r="I83" s="203" t="s">
        <v>122</v>
      </c>
      <c r="J83" s="206">
        <f t="shared" si="4"/>
        <v>103.81</v>
      </c>
      <c r="K83" s="203" t="s">
        <v>327</v>
      </c>
      <c r="L83" s="203" t="s">
        <v>563</v>
      </c>
      <c r="M83" s="203" t="s">
        <v>564</v>
      </c>
      <c r="N83" s="204">
        <v>46032</v>
      </c>
      <c r="O83" s="205" t="s">
        <v>329</v>
      </c>
      <c r="P83" s="203" t="s">
        <v>330</v>
      </c>
      <c r="Q83" s="203" t="s">
        <v>330</v>
      </c>
      <c r="R83" s="203" t="s">
        <v>128</v>
      </c>
      <c r="S83" s="205" t="s">
        <v>129</v>
      </c>
      <c r="T83" s="203" t="s">
        <v>498</v>
      </c>
      <c r="U83" s="203">
        <v>2340</v>
      </c>
      <c r="V83" s="203">
        <v>670</v>
      </c>
      <c r="W83" s="203">
        <v>1</v>
      </c>
      <c r="X83" s="203">
        <v>2025</v>
      </c>
      <c r="Y83" s="203">
        <v>503</v>
      </c>
      <c r="Z83" s="203">
        <v>0</v>
      </c>
      <c r="AA83" s="204">
        <v>46050</v>
      </c>
      <c r="AB83" s="203" t="s">
        <v>565</v>
      </c>
      <c r="AC83" s="204">
        <v>46051</v>
      </c>
      <c r="AD83" s="207">
        <v>46062</v>
      </c>
      <c r="AE83" s="207">
        <v>46052</v>
      </c>
      <c r="AF83" s="211">
        <f t="shared" si="5"/>
        <v>-10</v>
      </c>
      <c r="AG83" s="209">
        <f t="shared" si="6"/>
        <v>103.81</v>
      </c>
      <c r="AH83" s="210">
        <f t="shared" si="7"/>
        <v>-1038.0999999999999</v>
      </c>
      <c r="AI83" s="211" t="s">
        <v>132</v>
      </c>
    </row>
    <row r="84" spans="1:35" x14ac:dyDescent="0.2">
      <c r="A84" s="203">
        <v>2026</v>
      </c>
      <c r="B84" s="203">
        <v>2</v>
      </c>
      <c r="C84" s="204">
        <v>46034</v>
      </c>
      <c r="D84" s="205" t="s">
        <v>566</v>
      </c>
      <c r="E84" s="204">
        <v>46020</v>
      </c>
      <c r="F84" s="205" t="s">
        <v>567</v>
      </c>
      <c r="G84" s="206">
        <v>1999.13</v>
      </c>
      <c r="H84" s="206">
        <v>181.74</v>
      </c>
      <c r="I84" s="203" t="s">
        <v>122</v>
      </c>
      <c r="J84" s="206">
        <f t="shared" si="4"/>
        <v>1817.39</v>
      </c>
      <c r="K84" s="203" t="s">
        <v>180</v>
      </c>
      <c r="L84" s="203" t="s">
        <v>563</v>
      </c>
      <c r="M84" s="203" t="s">
        <v>568</v>
      </c>
      <c r="N84" s="204">
        <v>46030</v>
      </c>
      <c r="O84" s="205" t="s">
        <v>182</v>
      </c>
      <c r="P84" s="203" t="s">
        <v>183</v>
      </c>
      <c r="Q84" s="203" t="s">
        <v>183</v>
      </c>
      <c r="R84" s="203" t="s">
        <v>184</v>
      </c>
      <c r="S84" s="205" t="s">
        <v>185</v>
      </c>
      <c r="T84" s="203" t="s">
        <v>186</v>
      </c>
      <c r="U84" s="203">
        <v>3550</v>
      </c>
      <c r="V84" s="203">
        <v>620</v>
      </c>
      <c r="W84" s="203">
        <v>99</v>
      </c>
      <c r="X84" s="203">
        <v>2025</v>
      </c>
      <c r="Y84" s="203">
        <v>141</v>
      </c>
      <c r="Z84" s="203">
        <v>0</v>
      </c>
      <c r="AA84" s="204">
        <v>46037</v>
      </c>
      <c r="AB84" s="203" t="s">
        <v>187</v>
      </c>
      <c r="AC84" s="204">
        <v>46037</v>
      </c>
      <c r="AD84" s="207">
        <v>46060</v>
      </c>
      <c r="AE84" s="207">
        <v>46038</v>
      </c>
      <c r="AF84" s="211">
        <f t="shared" si="5"/>
        <v>-22</v>
      </c>
      <c r="AG84" s="209">
        <f t="shared" si="6"/>
        <v>1817.39</v>
      </c>
      <c r="AH84" s="210">
        <f t="shared" si="7"/>
        <v>-39982.58</v>
      </c>
      <c r="AI84" s="211" t="s">
        <v>132</v>
      </c>
    </row>
    <row r="85" spans="1:35" x14ac:dyDescent="0.2">
      <c r="A85" s="203">
        <v>2026</v>
      </c>
      <c r="B85" s="203">
        <v>3</v>
      </c>
      <c r="C85" s="204">
        <v>46034</v>
      </c>
      <c r="D85" s="205" t="s">
        <v>569</v>
      </c>
      <c r="E85" s="204">
        <v>46022</v>
      </c>
      <c r="F85" s="205" t="s">
        <v>570</v>
      </c>
      <c r="G85" s="206">
        <v>41378.06</v>
      </c>
      <c r="H85" s="206">
        <v>3761.64</v>
      </c>
      <c r="I85" s="203" t="s">
        <v>122</v>
      </c>
      <c r="J85" s="206">
        <f t="shared" si="4"/>
        <v>37616.42</v>
      </c>
      <c r="K85" s="203" t="s">
        <v>180</v>
      </c>
      <c r="L85" s="203" t="s">
        <v>563</v>
      </c>
      <c r="M85" s="203" t="s">
        <v>571</v>
      </c>
      <c r="N85" s="204">
        <v>46030</v>
      </c>
      <c r="O85" s="205" t="s">
        <v>182</v>
      </c>
      <c r="P85" s="203" t="s">
        <v>183</v>
      </c>
      <c r="Q85" s="203" t="s">
        <v>183</v>
      </c>
      <c r="R85" s="203" t="s">
        <v>184</v>
      </c>
      <c r="S85" s="205" t="s">
        <v>185</v>
      </c>
      <c r="T85" s="203" t="s">
        <v>186</v>
      </c>
      <c r="U85" s="203">
        <v>3550</v>
      </c>
      <c r="V85" s="203">
        <v>620</v>
      </c>
      <c r="W85" s="203">
        <v>99</v>
      </c>
      <c r="X85" s="203">
        <v>2025</v>
      </c>
      <c r="Y85" s="203">
        <v>141</v>
      </c>
      <c r="Z85" s="203">
        <v>0</v>
      </c>
      <c r="AA85" s="204">
        <v>46037</v>
      </c>
      <c r="AB85" s="203" t="s">
        <v>187</v>
      </c>
      <c r="AC85" s="204">
        <v>46037</v>
      </c>
      <c r="AD85" s="207">
        <v>46060</v>
      </c>
      <c r="AE85" s="207">
        <v>46038</v>
      </c>
      <c r="AF85" s="211">
        <f t="shared" si="5"/>
        <v>-22</v>
      </c>
      <c r="AG85" s="209">
        <f t="shared" si="6"/>
        <v>37616.42</v>
      </c>
      <c r="AH85" s="210">
        <f t="shared" si="7"/>
        <v>-827561.24</v>
      </c>
      <c r="AI85" s="211" t="s">
        <v>132</v>
      </c>
    </row>
    <row r="86" spans="1:35" x14ac:dyDescent="0.2">
      <c r="A86" s="203">
        <v>2026</v>
      </c>
      <c r="B86" s="203">
        <v>4</v>
      </c>
      <c r="C86" s="204">
        <v>46034</v>
      </c>
      <c r="D86" s="205" t="s">
        <v>572</v>
      </c>
      <c r="E86" s="204">
        <v>46022</v>
      </c>
      <c r="F86" s="205" t="s">
        <v>573</v>
      </c>
      <c r="G86" s="206">
        <v>22972.52</v>
      </c>
      <c r="H86" s="206">
        <v>2088.41</v>
      </c>
      <c r="I86" s="203" t="s">
        <v>122</v>
      </c>
      <c r="J86" s="206">
        <f t="shared" si="4"/>
        <v>20884.11</v>
      </c>
      <c r="K86" s="203" t="s">
        <v>180</v>
      </c>
      <c r="L86" s="203" t="s">
        <v>563</v>
      </c>
      <c r="M86" s="203" t="s">
        <v>511</v>
      </c>
      <c r="N86" s="204">
        <v>46030</v>
      </c>
      <c r="O86" s="205" t="s">
        <v>486</v>
      </c>
      <c r="P86" s="203" t="s">
        <v>487</v>
      </c>
      <c r="Q86" s="203" t="s">
        <v>487</v>
      </c>
      <c r="R86" s="203" t="s">
        <v>184</v>
      </c>
      <c r="S86" s="205" t="s">
        <v>185</v>
      </c>
      <c r="T86" s="203" t="s">
        <v>186</v>
      </c>
      <c r="U86" s="203">
        <v>3550</v>
      </c>
      <c r="V86" s="203">
        <v>620</v>
      </c>
      <c r="W86" s="203">
        <v>99</v>
      </c>
      <c r="X86" s="203">
        <v>2025</v>
      </c>
      <c r="Y86" s="203">
        <v>140</v>
      </c>
      <c r="Z86" s="203">
        <v>0</v>
      </c>
      <c r="AA86" s="204">
        <v>46037</v>
      </c>
      <c r="AB86" s="203" t="s">
        <v>488</v>
      </c>
      <c r="AC86" s="204">
        <v>46037</v>
      </c>
      <c r="AD86" s="207">
        <v>46060</v>
      </c>
      <c r="AE86" s="207">
        <v>46038</v>
      </c>
      <c r="AF86" s="211">
        <f t="shared" si="5"/>
        <v>-22</v>
      </c>
      <c r="AG86" s="209">
        <f t="shared" si="6"/>
        <v>20884.11</v>
      </c>
      <c r="AH86" s="210">
        <f t="shared" si="7"/>
        <v>-459450.42000000004</v>
      </c>
      <c r="AI86" s="211" t="s">
        <v>132</v>
      </c>
    </row>
    <row r="87" spans="1:35" x14ac:dyDescent="0.2">
      <c r="A87" s="203">
        <v>2026</v>
      </c>
      <c r="B87" s="203">
        <v>5</v>
      </c>
      <c r="C87" s="204">
        <v>46034</v>
      </c>
      <c r="D87" s="205" t="s">
        <v>574</v>
      </c>
      <c r="E87" s="204">
        <v>46023</v>
      </c>
      <c r="F87" s="205" t="s">
        <v>575</v>
      </c>
      <c r="G87" s="206">
        <v>36.6</v>
      </c>
      <c r="H87" s="206">
        <v>6.6</v>
      </c>
      <c r="I87" s="203" t="s">
        <v>122</v>
      </c>
      <c r="J87" s="206">
        <f t="shared" si="4"/>
        <v>30</v>
      </c>
      <c r="K87" s="203" t="s">
        <v>576</v>
      </c>
      <c r="L87" s="203" t="s">
        <v>563</v>
      </c>
      <c r="M87" s="203" t="s">
        <v>577</v>
      </c>
      <c r="N87" s="204">
        <v>46031</v>
      </c>
      <c r="O87" s="205" t="s">
        <v>578</v>
      </c>
      <c r="P87" s="203" t="s">
        <v>579</v>
      </c>
      <c r="Q87" s="203" t="s">
        <v>579</v>
      </c>
      <c r="R87" s="203" t="s">
        <v>210</v>
      </c>
      <c r="S87" s="205" t="s">
        <v>211</v>
      </c>
      <c r="T87" s="203" t="s">
        <v>248</v>
      </c>
      <c r="U87" s="203">
        <v>250</v>
      </c>
      <c r="V87" s="203">
        <v>100</v>
      </c>
      <c r="W87" s="203">
        <v>24</v>
      </c>
      <c r="X87" s="203">
        <v>2025</v>
      </c>
      <c r="Y87" s="203">
        <v>14</v>
      </c>
      <c r="Z87" s="203">
        <v>0</v>
      </c>
      <c r="AA87" s="204">
        <v>46037</v>
      </c>
      <c r="AB87" s="203" t="s">
        <v>580</v>
      </c>
      <c r="AC87" s="204">
        <v>46037</v>
      </c>
      <c r="AD87" s="207">
        <v>46061</v>
      </c>
      <c r="AE87" s="207">
        <v>46038</v>
      </c>
      <c r="AF87" s="211">
        <f t="shared" si="5"/>
        <v>-23</v>
      </c>
      <c r="AG87" s="209">
        <f t="shared" si="6"/>
        <v>30</v>
      </c>
      <c r="AH87" s="210">
        <f t="shared" si="7"/>
        <v>-690</v>
      </c>
      <c r="AI87" s="211" t="s">
        <v>132</v>
      </c>
    </row>
    <row r="88" spans="1:35" x14ac:dyDescent="0.2">
      <c r="A88" s="203">
        <v>2026</v>
      </c>
      <c r="B88" s="203">
        <v>6</v>
      </c>
      <c r="C88" s="204">
        <v>46034</v>
      </c>
      <c r="D88" s="205" t="s">
        <v>581</v>
      </c>
      <c r="E88" s="204">
        <v>46023</v>
      </c>
      <c r="F88" s="205" t="s">
        <v>582</v>
      </c>
      <c r="G88" s="206">
        <v>219.6</v>
      </c>
      <c r="H88" s="206">
        <v>39.6</v>
      </c>
      <c r="I88" s="203" t="s">
        <v>122</v>
      </c>
      <c r="J88" s="206">
        <f t="shared" si="4"/>
        <v>180</v>
      </c>
      <c r="K88" s="203" t="s">
        <v>583</v>
      </c>
      <c r="L88" s="203" t="s">
        <v>563</v>
      </c>
      <c r="M88" s="203" t="s">
        <v>584</v>
      </c>
      <c r="N88" s="204">
        <v>46031</v>
      </c>
      <c r="O88" s="205" t="s">
        <v>578</v>
      </c>
      <c r="P88" s="203" t="s">
        <v>579</v>
      </c>
      <c r="Q88" s="203" t="s">
        <v>579</v>
      </c>
      <c r="R88" s="203" t="s">
        <v>210</v>
      </c>
      <c r="S88" s="205" t="s">
        <v>211</v>
      </c>
      <c r="T88" s="203" t="s">
        <v>248</v>
      </c>
      <c r="U88" s="203">
        <v>250</v>
      </c>
      <c r="V88" s="203">
        <v>100</v>
      </c>
      <c r="W88" s="203">
        <v>24</v>
      </c>
      <c r="X88" s="203">
        <v>2025</v>
      </c>
      <c r="Y88" s="203">
        <v>13</v>
      </c>
      <c r="Z88" s="203">
        <v>0</v>
      </c>
      <c r="AA88" s="204">
        <v>46037</v>
      </c>
      <c r="AB88" s="203" t="s">
        <v>585</v>
      </c>
      <c r="AC88" s="204">
        <v>46037</v>
      </c>
      <c r="AD88" s="207">
        <v>46061</v>
      </c>
      <c r="AE88" s="207">
        <v>46038</v>
      </c>
      <c r="AF88" s="211">
        <f t="shared" si="5"/>
        <v>-23</v>
      </c>
      <c r="AG88" s="209">
        <f t="shared" si="6"/>
        <v>180</v>
      </c>
      <c r="AH88" s="210">
        <f t="shared" si="7"/>
        <v>-4140</v>
      </c>
      <c r="AI88" s="211" t="s">
        <v>132</v>
      </c>
    </row>
    <row r="89" spans="1:35" x14ac:dyDescent="0.2">
      <c r="A89" s="203">
        <v>2026</v>
      </c>
      <c r="B89" s="203">
        <v>7</v>
      </c>
      <c r="C89" s="204">
        <v>46034</v>
      </c>
      <c r="D89" s="205" t="s">
        <v>586</v>
      </c>
      <c r="E89" s="204">
        <v>46020</v>
      </c>
      <c r="F89" s="205" t="s">
        <v>587</v>
      </c>
      <c r="G89" s="206">
        <v>61.04</v>
      </c>
      <c r="H89" s="206">
        <v>11.01</v>
      </c>
      <c r="I89" s="203" t="s">
        <v>122</v>
      </c>
      <c r="J89" s="206">
        <f t="shared" si="4"/>
        <v>50.03</v>
      </c>
      <c r="K89" s="203" t="s">
        <v>588</v>
      </c>
      <c r="L89" s="203" t="s">
        <v>563</v>
      </c>
      <c r="M89" s="203" t="s">
        <v>589</v>
      </c>
      <c r="N89" s="204">
        <v>46027</v>
      </c>
      <c r="O89" s="205" t="s">
        <v>590</v>
      </c>
      <c r="P89" s="203" t="s">
        <v>591</v>
      </c>
      <c r="Q89" s="203" t="s">
        <v>591</v>
      </c>
      <c r="R89" s="203" t="s">
        <v>210</v>
      </c>
      <c r="S89" s="205" t="s">
        <v>211</v>
      </c>
      <c r="T89" s="203" t="s">
        <v>248</v>
      </c>
      <c r="U89" s="203">
        <v>250</v>
      </c>
      <c r="V89" s="203">
        <v>100</v>
      </c>
      <c r="W89" s="203">
        <v>29</v>
      </c>
      <c r="X89" s="203">
        <v>2025</v>
      </c>
      <c r="Y89" s="203">
        <v>134</v>
      </c>
      <c r="Z89" s="203">
        <v>0</v>
      </c>
      <c r="AA89" s="204">
        <v>46037</v>
      </c>
      <c r="AB89" s="203" t="s">
        <v>592</v>
      </c>
      <c r="AC89" s="204">
        <v>46037</v>
      </c>
      <c r="AD89" s="207">
        <v>46057</v>
      </c>
      <c r="AE89" s="207">
        <v>46038</v>
      </c>
      <c r="AF89" s="211">
        <f t="shared" si="5"/>
        <v>-19</v>
      </c>
      <c r="AG89" s="209">
        <f t="shared" si="6"/>
        <v>50.03</v>
      </c>
      <c r="AH89" s="210">
        <f t="shared" si="7"/>
        <v>-950.57</v>
      </c>
      <c r="AI89" s="211" t="s">
        <v>132</v>
      </c>
    </row>
    <row r="90" spans="1:35" x14ac:dyDescent="0.2">
      <c r="A90" s="203">
        <v>2026</v>
      </c>
      <c r="B90" s="203">
        <v>8</v>
      </c>
      <c r="C90" s="204">
        <v>46034</v>
      </c>
      <c r="D90" s="205" t="s">
        <v>593</v>
      </c>
      <c r="E90" s="204">
        <v>46022</v>
      </c>
      <c r="F90" s="205" t="s">
        <v>594</v>
      </c>
      <c r="G90" s="206">
        <v>102.48</v>
      </c>
      <c r="H90" s="206">
        <v>18.48</v>
      </c>
      <c r="I90" s="203" t="s">
        <v>122</v>
      </c>
      <c r="J90" s="206">
        <f t="shared" si="4"/>
        <v>84</v>
      </c>
      <c r="K90" s="203" t="s">
        <v>595</v>
      </c>
      <c r="L90" s="203" t="s">
        <v>563</v>
      </c>
      <c r="M90" s="203" t="s">
        <v>373</v>
      </c>
      <c r="N90" s="204">
        <v>46024</v>
      </c>
      <c r="O90" s="205" t="s">
        <v>596</v>
      </c>
      <c r="P90" s="203" t="s">
        <v>597</v>
      </c>
      <c r="Q90" s="203" t="s">
        <v>597</v>
      </c>
      <c r="R90" s="203" t="s">
        <v>128</v>
      </c>
      <c r="S90" s="205" t="s">
        <v>129</v>
      </c>
      <c r="T90" s="203" t="s">
        <v>220</v>
      </c>
      <c r="U90" s="203">
        <v>800</v>
      </c>
      <c r="V90" s="203">
        <v>100</v>
      </c>
      <c r="W90" s="203">
        <v>5</v>
      </c>
      <c r="X90" s="203">
        <v>2025</v>
      </c>
      <c r="Y90" s="203">
        <v>33</v>
      </c>
      <c r="Z90" s="203">
        <v>0</v>
      </c>
      <c r="AA90" s="204">
        <v>46050</v>
      </c>
      <c r="AB90" s="203" t="s">
        <v>598</v>
      </c>
      <c r="AC90" s="204">
        <v>46051</v>
      </c>
      <c r="AD90" s="207">
        <v>46054</v>
      </c>
      <c r="AE90" s="207">
        <v>46052</v>
      </c>
      <c r="AF90" s="211">
        <f t="shared" si="5"/>
        <v>-2</v>
      </c>
      <c r="AG90" s="209">
        <f t="shared" si="6"/>
        <v>84</v>
      </c>
      <c r="AH90" s="210">
        <f t="shared" si="7"/>
        <v>-168</v>
      </c>
      <c r="AI90" s="211" t="s">
        <v>132</v>
      </c>
    </row>
    <row r="91" spans="1:35" x14ac:dyDescent="0.2">
      <c r="A91" s="203">
        <v>2026</v>
      </c>
      <c r="B91" s="203">
        <v>9</v>
      </c>
      <c r="C91" s="204">
        <v>46034</v>
      </c>
      <c r="D91" s="205" t="s">
        <v>599</v>
      </c>
      <c r="E91" s="204">
        <v>46022</v>
      </c>
      <c r="F91" s="205" t="s">
        <v>600</v>
      </c>
      <c r="G91" s="206">
        <v>592.91999999999996</v>
      </c>
      <c r="H91" s="206">
        <v>106.92</v>
      </c>
      <c r="I91" s="203" t="s">
        <v>122</v>
      </c>
      <c r="J91" s="206">
        <f t="shared" si="4"/>
        <v>485.99999999999994</v>
      </c>
      <c r="K91" s="203" t="s">
        <v>595</v>
      </c>
      <c r="L91" s="203" t="s">
        <v>563</v>
      </c>
      <c r="M91" s="203" t="s">
        <v>380</v>
      </c>
      <c r="N91" s="204">
        <v>46024</v>
      </c>
      <c r="O91" s="205" t="s">
        <v>596</v>
      </c>
      <c r="P91" s="203" t="s">
        <v>597</v>
      </c>
      <c r="Q91" s="203" t="s">
        <v>597</v>
      </c>
      <c r="R91" s="203" t="s">
        <v>128</v>
      </c>
      <c r="S91" s="205" t="s">
        <v>129</v>
      </c>
      <c r="T91" s="203" t="s">
        <v>220</v>
      </c>
      <c r="U91" s="203">
        <v>800</v>
      </c>
      <c r="V91" s="203">
        <v>100</v>
      </c>
      <c r="W91" s="203">
        <v>5</v>
      </c>
      <c r="X91" s="203">
        <v>2025</v>
      </c>
      <c r="Y91" s="203">
        <v>33</v>
      </c>
      <c r="Z91" s="203">
        <v>0</v>
      </c>
      <c r="AA91" s="204">
        <v>46050</v>
      </c>
      <c r="AB91" s="203" t="s">
        <v>598</v>
      </c>
      <c r="AC91" s="204">
        <v>46051</v>
      </c>
      <c r="AD91" s="207">
        <v>46054</v>
      </c>
      <c r="AE91" s="207">
        <v>46052</v>
      </c>
      <c r="AF91" s="211">
        <f t="shared" si="5"/>
        <v>-2</v>
      </c>
      <c r="AG91" s="209">
        <f t="shared" si="6"/>
        <v>485.99999999999994</v>
      </c>
      <c r="AH91" s="210">
        <f t="shared" si="7"/>
        <v>-971.99999999999989</v>
      </c>
      <c r="AI91" s="211" t="s">
        <v>132</v>
      </c>
    </row>
    <row r="92" spans="1:35" x14ac:dyDescent="0.2">
      <c r="A92" s="203">
        <v>2026</v>
      </c>
      <c r="B92" s="203">
        <v>9</v>
      </c>
      <c r="C92" s="204">
        <v>46034</v>
      </c>
      <c r="D92" s="205" t="s">
        <v>599</v>
      </c>
      <c r="E92" s="204">
        <v>46022</v>
      </c>
      <c r="F92" s="205" t="s">
        <v>600</v>
      </c>
      <c r="G92" s="206">
        <v>84.18</v>
      </c>
      <c r="H92" s="206">
        <v>15.18</v>
      </c>
      <c r="I92" s="203" t="s">
        <v>122</v>
      </c>
      <c r="J92" s="206">
        <f t="shared" si="4"/>
        <v>69</v>
      </c>
      <c r="K92" s="203" t="s">
        <v>595</v>
      </c>
      <c r="L92" s="203" t="s">
        <v>563</v>
      </c>
      <c r="M92" s="203" t="s">
        <v>380</v>
      </c>
      <c r="N92" s="204">
        <v>46024</v>
      </c>
      <c r="O92" s="205" t="s">
        <v>596</v>
      </c>
      <c r="P92" s="203" t="s">
        <v>597</v>
      </c>
      <c r="Q92" s="203" t="s">
        <v>597</v>
      </c>
      <c r="R92" s="203" t="s">
        <v>128</v>
      </c>
      <c r="S92" s="205" t="s">
        <v>129</v>
      </c>
      <c r="T92" s="203" t="s">
        <v>412</v>
      </c>
      <c r="U92" s="203">
        <v>30</v>
      </c>
      <c r="V92" s="203">
        <v>440</v>
      </c>
      <c r="W92" s="203">
        <v>7</v>
      </c>
      <c r="X92" s="203">
        <v>2025</v>
      </c>
      <c r="Y92" s="203">
        <v>32</v>
      </c>
      <c r="Z92" s="203">
        <v>0</v>
      </c>
      <c r="AA92" s="204">
        <v>46050</v>
      </c>
      <c r="AB92" s="203" t="s">
        <v>601</v>
      </c>
      <c r="AC92" s="204">
        <v>46051</v>
      </c>
      <c r="AD92" s="207">
        <v>46054</v>
      </c>
      <c r="AE92" s="207">
        <v>46052</v>
      </c>
      <c r="AF92" s="211">
        <f t="shared" si="5"/>
        <v>-2</v>
      </c>
      <c r="AG92" s="209">
        <f t="shared" si="6"/>
        <v>69</v>
      </c>
      <c r="AH92" s="210">
        <f t="shared" si="7"/>
        <v>-138</v>
      </c>
      <c r="AI92" s="211" t="s">
        <v>132</v>
      </c>
    </row>
    <row r="93" spans="1:35" x14ac:dyDescent="0.2">
      <c r="A93" s="203">
        <v>2026</v>
      </c>
      <c r="B93" s="203">
        <v>10</v>
      </c>
      <c r="C93" s="204">
        <v>46034</v>
      </c>
      <c r="D93" s="205" t="s">
        <v>602</v>
      </c>
      <c r="E93" s="204">
        <v>46022</v>
      </c>
      <c r="F93" s="205" t="s">
        <v>603</v>
      </c>
      <c r="G93" s="206">
        <v>111.02</v>
      </c>
      <c r="H93" s="206">
        <v>20.02</v>
      </c>
      <c r="I93" s="203" t="s">
        <v>122</v>
      </c>
      <c r="J93" s="206">
        <f t="shared" si="4"/>
        <v>91</v>
      </c>
      <c r="K93" s="203" t="s">
        <v>604</v>
      </c>
      <c r="L93" s="203" t="s">
        <v>563</v>
      </c>
      <c r="M93" s="203" t="s">
        <v>414</v>
      </c>
      <c r="N93" s="204">
        <v>46024</v>
      </c>
      <c r="O93" s="205" t="s">
        <v>596</v>
      </c>
      <c r="P93" s="203" t="s">
        <v>597</v>
      </c>
      <c r="Q93" s="203" t="s">
        <v>597</v>
      </c>
      <c r="R93" s="203" t="s">
        <v>128</v>
      </c>
      <c r="S93" s="205" t="s">
        <v>129</v>
      </c>
      <c r="T93" s="203" t="s">
        <v>220</v>
      </c>
      <c r="U93" s="203">
        <v>800</v>
      </c>
      <c r="V93" s="203">
        <v>100</v>
      </c>
      <c r="W93" s="203">
        <v>5</v>
      </c>
      <c r="X93" s="203">
        <v>2025</v>
      </c>
      <c r="Y93" s="203">
        <v>672</v>
      </c>
      <c r="Z93" s="203">
        <v>0</v>
      </c>
      <c r="AA93" s="204">
        <v>46050</v>
      </c>
      <c r="AB93" s="203" t="s">
        <v>605</v>
      </c>
      <c r="AC93" s="204">
        <v>46051</v>
      </c>
      <c r="AD93" s="207">
        <v>46054</v>
      </c>
      <c r="AE93" s="207">
        <v>46052</v>
      </c>
      <c r="AF93" s="211">
        <f t="shared" si="5"/>
        <v>-2</v>
      </c>
      <c r="AG93" s="209">
        <f t="shared" si="6"/>
        <v>91</v>
      </c>
      <c r="AH93" s="210">
        <f t="shared" si="7"/>
        <v>-182</v>
      </c>
      <c r="AI93" s="211" t="s">
        <v>132</v>
      </c>
    </row>
    <row r="94" spans="1:35" x14ac:dyDescent="0.2">
      <c r="A94" s="203">
        <v>2026</v>
      </c>
      <c r="B94" s="203">
        <v>11</v>
      </c>
      <c r="C94" s="204">
        <v>46034</v>
      </c>
      <c r="D94" s="205" t="s">
        <v>589</v>
      </c>
      <c r="E94" s="204">
        <v>46022</v>
      </c>
      <c r="F94" s="205" t="s">
        <v>606</v>
      </c>
      <c r="G94" s="206">
        <v>1464</v>
      </c>
      <c r="H94" s="206">
        <v>264</v>
      </c>
      <c r="I94" s="203" t="s">
        <v>122</v>
      </c>
      <c r="J94" s="206">
        <f t="shared" si="4"/>
        <v>1200</v>
      </c>
      <c r="K94" s="203" t="s">
        <v>607</v>
      </c>
      <c r="L94" s="203" t="s">
        <v>563</v>
      </c>
      <c r="M94" s="203" t="s">
        <v>608</v>
      </c>
      <c r="N94" s="204">
        <v>46031</v>
      </c>
      <c r="O94" s="205" t="s">
        <v>609</v>
      </c>
      <c r="P94" s="203" t="s">
        <v>610</v>
      </c>
      <c r="Q94" s="203" t="s">
        <v>611</v>
      </c>
      <c r="R94" s="203" t="s">
        <v>128</v>
      </c>
      <c r="S94" s="205" t="s">
        <v>129</v>
      </c>
      <c r="T94" s="203" t="s">
        <v>140</v>
      </c>
      <c r="U94" s="203">
        <v>5740</v>
      </c>
      <c r="V94" s="203">
        <v>1121</v>
      </c>
      <c r="W94" s="203">
        <v>1</v>
      </c>
      <c r="X94" s="203">
        <v>2025</v>
      </c>
      <c r="Y94" s="203">
        <v>580</v>
      </c>
      <c r="Z94" s="203">
        <v>6</v>
      </c>
      <c r="AA94" s="204">
        <v>46056</v>
      </c>
      <c r="AB94" s="203" t="s">
        <v>612</v>
      </c>
      <c r="AC94" s="204">
        <v>46057</v>
      </c>
      <c r="AD94" s="207">
        <v>46061</v>
      </c>
      <c r="AE94" s="207">
        <v>46057</v>
      </c>
      <c r="AF94" s="211">
        <f t="shared" si="5"/>
        <v>-4</v>
      </c>
      <c r="AG94" s="209">
        <f t="shared" si="6"/>
        <v>1200</v>
      </c>
      <c r="AH94" s="210">
        <f t="shared" si="7"/>
        <v>-4800</v>
      </c>
      <c r="AI94" s="211" t="s">
        <v>132</v>
      </c>
    </row>
    <row r="95" spans="1:35" x14ac:dyDescent="0.2">
      <c r="A95" s="203">
        <v>2026</v>
      </c>
      <c r="B95" s="203">
        <v>12</v>
      </c>
      <c r="C95" s="204">
        <v>46034</v>
      </c>
      <c r="D95" s="205" t="s">
        <v>613</v>
      </c>
      <c r="E95" s="204">
        <v>46030</v>
      </c>
      <c r="F95" s="205" t="s">
        <v>614</v>
      </c>
      <c r="G95" s="206">
        <v>38170</v>
      </c>
      <c r="H95" s="206">
        <v>3470</v>
      </c>
      <c r="I95" s="203" t="s">
        <v>122</v>
      </c>
      <c r="J95" s="206">
        <f t="shared" si="4"/>
        <v>34700</v>
      </c>
      <c r="K95" s="203" t="s">
        <v>615</v>
      </c>
      <c r="L95" s="203" t="s">
        <v>563</v>
      </c>
      <c r="M95" s="203" t="s">
        <v>616</v>
      </c>
      <c r="N95" s="204">
        <v>46031</v>
      </c>
      <c r="O95" s="205" t="s">
        <v>126</v>
      </c>
      <c r="P95" s="203" t="s">
        <v>127</v>
      </c>
      <c r="Q95" s="203" t="s">
        <v>127</v>
      </c>
      <c r="R95" s="203" t="s">
        <v>128</v>
      </c>
      <c r="S95" s="205" t="s">
        <v>129</v>
      </c>
      <c r="T95" s="203" t="s">
        <v>140</v>
      </c>
      <c r="U95" s="203">
        <v>5740</v>
      </c>
      <c r="V95" s="203">
        <v>1011</v>
      </c>
      <c r="W95" s="203">
        <v>2</v>
      </c>
      <c r="X95" s="203">
        <v>2025</v>
      </c>
      <c r="Y95" s="203">
        <v>611</v>
      </c>
      <c r="Z95" s="203">
        <v>0</v>
      </c>
      <c r="AA95" s="204">
        <v>46059</v>
      </c>
      <c r="AB95" s="203" t="s">
        <v>617</v>
      </c>
      <c r="AC95" s="204">
        <v>46062</v>
      </c>
      <c r="AD95" s="207">
        <v>46061</v>
      </c>
      <c r="AE95" s="207">
        <v>46062</v>
      </c>
      <c r="AF95" s="211">
        <f t="shared" si="5"/>
        <v>1</v>
      </c>
      <c r="AG95" s="209">
        <f t="shared" si="6"/>
        <v>34700</v>
      </c>
      <c r="AH95" s="210">
        <f t="shared" si="7"/>
        <v>34700</v>
      </c>
      <c r="AI95" s="211" t="s">
        <v>132</v>
      </c>
    </row>
    <row r="96" spans="1:35" x14ac:dyDescent="0.2">
      <c r="A96" s="203">
        <v>2026</v>
      </c>
      <c r="B96" s="203">
        <v>13</v>
      </c>
      <c r="C96" s="204">
        <v>46034</v>
      </c>
      <c r="D96" s="205" t="s">
        <v>618</v>
      </c>
      <c r="E96" s="204">
        <v>46030</v>
      </c>
      <c r="F96" s="205" t="s">
        <v>619</v>
      </c>
      <c r="G96" s="206">
        <v>41800</v>
      </c>
      <c r="H96" s="206">
        <v>3800</v>
      </c>
      <c r="I96" s="203" t="s">
        <v>122</v>
      </c>
      <c r="J96" s="206">
        <f t="shared" si="4"/>
        <v>38000</v>
      </c>
      <c r="K96" s="203" t="s">
        <v>620</v>
      </c>
      <c r="L96" s="203" t="s">
        <v>563</v>
      </c>
      <c r="M96" s="203" t="s">
        <v>621</v>
      </c>
      <c r="N96" s="204">
        <v>46031</v>
      </c>
      <c r="O96" s="205" t="s">
        <v>126</v>
      </c>
      <c r="P96" s="203" t="s">
        <v>127</v>
      </c>
      <c r="Q96" s="203" t="s">
        <v>127</v>
      </c>
      <c r="R96" s="203" t="s">
        <v>128</v>
      </c>
      <c r="S96" s="205" t="s">
        <v>129</v>
      </c>
      <c r="T96" s="203" t="s">
        <v>140</v>
      </c>
      <c r="U96" s="203">
        <v>5740</v>
      </c>
      <c r="V96" s="203">
        <v>1011</v>
      </c>
      <c r="W96" s="203">
        <v>2</v>
      </c>
      <c r="X96" s="203">
        <v>2025</v>
      </c>
      <c r="Y96" s="203">
        <v>613</v>
      </c>
      <c r="Z96" s="203">
        <v>0</v>
      </c>
      <c r="AA96" s="204">
        <v>46059</v>
      </c>
      <c r="AB96" s="203" t="s">
        <v>622</v>
      </c>
      <c r="AC96" s="204">
        <v>46062</v>
      </c>
      <c r="AD96" s="207">
        <v>46061</v>
      </c>
      <c r="AE96" s="207">
        <v>46062</v>
      </c>
      <c r="AF96" s="211">
        <f t="shared" si="5"/>
        <v>1</v>
      </c>
      <c r="AG96" s="209">
        <f t="shared" si="6"/>
        <v>38000</v>
      </c>
      <c r="AH96" s="210">
        <f t="shared" si="7"/>
        <v>38000</v>
      </c>
      <c r="AI96" s="211" t="s">
        <v>132</v>
      </c>
    </row>
    <row r="97" spans="1:35" x14ac:dyDescent="0.2">
      <c r="A97" s="203">
        <v>2026</v>
      </c>
      <c r="B97" s="203">
        <v>14</v>
      </c>
      <c r="C97" s="204">
        <v>46034</v>
      </c>
      <c r="D97" s="205" t="s">
        <v>623</v>
      </c>
      <c r="E97" s="204">
        <v>46030</v>
      </c>
      <c r="F97" s="205" t="s">
        <v>624</v>
      </c>
      <c r="G97" s="206">
        <v>6639.33</v>
      </c>
      <c r="H97" s="206">
        <v>603.58000000000004</v>
      </c>
      <c r="I97" s="203" t="s">
        <v>122</v>
      </c>
      <c r="J97" s="206">
        <f t="shared" si="4"/>
        <v>6035.75</v>
      </c>
      <c r="K97" s="203" t="s">
        <v>625</v>
      </c>
      <c r="L97" s="203" t="s">
        <v>563</v>
      </c>
      <c r="M97" s="203" t="s">
        <v>626</v>
      </c>
      <c r="N97" s="204">
        <v>46031</v>
      </c>
      <c r="O97" s="205" t="s">
        <v>126</v>
      </c>
      <c r="P97" s="203" t="s">
        <v>127</v>
      </c>
      <c r="Q97" s="203" t="s">
        <v>127</v>
      </c>
      <c r="R97" s="203" t="s">
        <v>128</v>
      </c>
      <c r="S97" s="205" t="s">
        <v>129</v>
      </c>
      <c r="T97" s="203" t="s">
        <v>140</v>
      </c>
      <c r="U97" s="203">
        <v>5740</v>
      </c>
      <c r="V97" s="203">
        <v>1000</v>
      </c>
      <c r="W97" s="203">
        <v>8</v>
      </c>
      <c r="X97" s="203">
        <v>2025</v>
      </c>
      <c r="Y97" s="203">
        <v>190</v>
      </c>
      <c r="Z97" s="203">
        <v>1</v>
      </c>
      <c r="AA97" s="204">
        <v>46057</v>
      </c>
      <c r="AB97" s="203" t="s">
        <v>627</v>
      </c>
      <c r="AC97" s="204">
        <v>46057</v>
      </c>
      <c r="AD97" s="207">
        <v>46061</v>
      </c>
      <c r="AE97" s="207">
        <v>46057</v>
      </c>
      <c r="AF97" s="211">
        <f t="shared" si="5"/>
        <v>-4</v>
      </c>
      <c r="AG97" s="209">
        <f t="shared" si="6"/>
        <v>6035.75</v>
      </c>
      <c r="AH97" s="210">
        <f t="shared" si="7"/>
        <v>-24143</v>
      </c>
      <c r="AI97" s="211" t="s">
        <v>132</v>
      </c>
    </row>
    <row r="98" spans="1:35" x14ac:dyDescent="0.2">
      <c r="A98" s="203">
        <v>2026</v>
      </c>
      <c r="B98" s="203">
        <v>14</v>
      </c>
      <c r="C98" s="204">
        <v>46034</v>
      </c>
      <c r="D98" s="205" t="s">
        <v>623</v>
      </c>
      <c r="E98" s="204">
        <v>46030</v>
      </c>
      <c r="F98" s="205" t="s">
        <v>624</v>
      </c>
      <c r="G98" s="206">
        <v>2380.67</v>
      </c>
      <c r="H98" s="206">
        <v>216.42</v>
      </c>
      <c r="I98" s="203" t="s">
        <v>122</v>
      </c>
      <c r="J98" s="206">
        <f t="shared" si="4"/>
        <v>2164.25</v>
      </c>
      <c r="K98" s="203" t="s">
        <v>625</v>
      </c>
      <c r="L98" s="203" t="s">
        <v>563</v>
      </c>
      <c r="M98" s="203" t="s">
        <v>626</v>
      </c>
      <c r="N98" s="204">
        <v>46031</v>
      </c>
      <c r="O98" s="205" t="s">
        <v>126</v>
      </c>
      <c r="P98" s="203" t="s">
        <v>127</v>
      </c>
      <c r="Q98" s="203" t="s">
        <v>127</v>
      </c>
      <c r="R98" s="203" t="s">
        <v>128</v>
      </c>
      <c r="S98" s="205" t="s">
        <v>129</v>
      </c>
      <c r="T98" s="203" t="s">
        <v>140</v>
      </c>
      <c r="U98" s="203">
        <v>5740</v>
      </c>
      <c r="V98" s="203">
        <v>1000</v>
      </c>
      <c r="W98" s="203">
        <v>10</v>
      </c>
      <c r="X98" s="203">
        <v>2025</v>
      </c>
      <c r="Y98" s="203">
        <v>193</v>
      </c>
      <c r="Z98" s="203">
        <v>1</v>
      </c>
      <c r="AA98" s="204">
        <v>46057</v>
      </c>
      <c r="AB98" s="203" t="s">
        <v>628</v>
      </c>
      <c r="AC98" s="204">
        <v>46057</v>
      </c>
      <c r="AD98" s="207">
        <v>46061</v>
      </c>
      <c r="AE98" s="207">
        <v>46057</v>
      </c>
      <c r="AF98" s="211">
        <f t="shared" si="5"/>
        <v>-4</v>
      </c>
      <c r="AG98" s="209">
        <f t="shared" si="6"/>
        <v>2164.25</v>
      </c>
      <c r="AH98" s="210">
        <f t="shared" si="7"/>
        <v>-8657</v>
      </c>
      <c r="AI98" s="211" t="s">
        <v>132</v>
      </c>
    </row>
    <row r="99" spans="1:35" x14ac:dyDescent="0.2">
      <c r="A99" s="203">
        <v>2026</v>
      </c>
      <c r="B99" s="203">
        <v>15</v>
      </c>
      <c r="C99" s="204">
        <v>46034</v>
      </c>
      <c r="D99" s="205" t="s">
        <v>629</v>
      </c>
      <c r="E99" s="204">
        <v>46020</v>
      </c>
      <c r="F99" s="205" t="s">
        <v>630</v>
      </c>
      <c r="G99" s="206">
        <v>589.14</v>
      </c>
      <c r="H99" s="206">
        <v>106.24</v>
      </c>
      <c r="I99" s="203" t="s">
        <v>122</v>
      </c>
      <c r="J99" s="206">
        <f t="shared" si="4"/>
        <v>482.9</v>
      </c>
      <c r="K99" s="203" t="s">
        <v>631</v>
      </c>
      <c r="L99" s="203" t="s">
        <v>563</v>
      </c>
      <c r="M99" s="203" t="s">
        <v>213</v>
      </c>
      <c r="N99" s="204">
        <v>46027</v>
      </c>
      <c r="O99" s="205" t="s">
        <v>590</v>
      </c>
      <c r="P99" s="203" t="s">
        <v>591</v>
      </c>
      <c r="Q99" s="203" t="s">
        <v>591</v>
      </c>
      <c r="R99" s="203" t="s">
        <v>210</v>
      </c>
      <c r="S99" s="205" t="s">
        <v>211</v>
      </c>
      <c r="T99" s="203" t="s">
        <v>248</v>
      </c>
      <c r="U99" s="203">
        <v>250</v>
      </c>
      <c r="V99" s="203">
        <v>100</v>
      </c>
      <c r="W99" s="203">
        <v>29</v>
      </c>
      <c r="X99" s="203">
        <v>2025</v>
      </c>
      <c r="Y99" s="203">
        <v>121</v>
      </c>
      <c r="Z99" s="203">
        <v>0</v>
      </c>
      <c r="AA99" s="204">
        <v>46037</v>
      </c>
      <c r="AB99" s="203" t="s">
        <v>632</v>
      </c>
      <c r="AC99" s="204">
        <v>46037</v>
      </c>
      <c r="AD99" s="207">
        <v>46057</v>
      </c>
      <c r="AE99" s="207">
        <v>46038</v>
      </c>
      <c r="AF99" s="211">
        <f t="shared" si="5"/>
        <v>-19</v>
      </c>
      <c r="AG99" s="209">
        <f t="shared" si="6"/>
        <v>482.9</v>
      </c>
      <c r="AH99" s="210">
        <f t="shared" si="7"/>
        <v>-9175.1</v>
      </c>
      <c r="AI99" s="211" t="s">
        <v>132</v>
      </c>
    </row>
    <row r="100" spans="1:35" x14ac:dyDescent="0.2">
      <c r="A100" s="203">
        <v>2026</v>
      </c>
      <c r="B100" s="203">
        <v>16</v>
      </c>
      <c r="C100" s="204">
        <v>46034</v>
      </c>
      <c r="D100" s="205" t="s">
        <v>633</v>
      </c>
      <c r="E100" s="204">
        <v>46030</v>
      </c>
      <c r="F100" s="205" t="s">
        <v>634</v>
      </c>
      <c r="G100" s="206">
        <v>9760</v>
      </c>
      <c r="H100" s="206">
        <v>1760</v>
      </c>
      <c r="I100" s="203" t="s">
        <v>122</v>
      </c>
      <c r="J100" s="206">
        <f t="shared" si="4"/>
        <v>8000</v>
      </c>
      <c r="K100" s="203" t="s">
        <v>635</v>
      </c>
      <c r="L100" s="203" t="s">
        <v>563</v>
      </c>
      <c r="M100" s="203" t="s">
        <v>636</v>
      </c>
      <c r="N100" s="204">
        <v>46031</v>
      </c>
      <c r="O100" s="205" t="s">
        <v>126</v>
      </c>
      <c r="P100" s="203" t="s">
        <v>127</v>
      </c>
      <c r="Q100" s="203" t="s">
        <v>127</v>
      </c>
      <c r="R100" s="203" t="s">
        <v>128</v>
      </c>
      <c r="S100" s="205" t="s">
        <v>129</v>
      </c>
      <c r="T100" s="203" t="s">
        <v>140</v>
      </c>
      <c r="U100" s="203">
        <v>5740</v>
      </c>
      <c r="V100" s="203">
        <v>1121</v>
      </c>
      <c r="W100" s="203">
        <v>1</v>
      </c>
      <c r="X100" s="203">
        <v>2025</v>
      </c>
      <c r="Y100" s="203">
        <v>580</v>
      </c>
      <c r="Z100" s="203">
        <v>4</v>
      </c>
      <c r="AA100" s="204">
        <v>46056</v>
      </c>
      <c r="AB100" s="203" t="s">
        <v>637</v>
      </c>
      <c r="AC100" s="204">
        <v>46057</v>
      </c>
      <c r="AD100" s="207">
        <v>46061</v>
      </c>
      <c r="AE100" s="207">
        <v>46057</v>
      </c>
      <c r="AF100" s="211">
        <f t="shared" si="5"/>
        <v>-4</v>
      </c>
      <c r="AG100" s="209">
        <f t="shared" si="6"/>
        <v>8000</v>
      </c>
      <c r="AH100" s="210">
        <f t="shared" si="7"/>
        <v>-32000</v>
      </c>
      <c r="AI100" s="211" t="s">
        <v>132</v>
      </c>
    </row>
    <row r="101" spans="1:35" x14ac:dyDescent="0.2">
      <c r="A101" s="203">
        <v>2026</v>
      </c>
      <c r="B101" s="203">
        <v>17</v>
      </c>
      <c r="C101" s="204">
        <v>46034</v>
      </c>
      <c r="D101" s="205" t="s">
        <v>638</v>
      </c>
      <c r="E101" s="204">
        <v>46022</v>
      </c>
      <c r="F101" s="205" t="s">
        <v>639</v>
      </c>
      <c r="G101" s="206">
        <v>17421.599999999999</v>
      </c>
      <c r="H101" s="206">
        <v>3141.6</v>
      </c>
      <c r="I101" s="203" t="s">
        <v>122</v>
      </c>
      <c r="J101" s="206">
        <f t="shared" si="4"/>
        <v>14279.999999999998</v>
      </c>
      <c r="K101" s="203" t="s">
        <v>640</v>
      </c>
      <c r="L101" s="203" t="s">
        <v>563</v>
      </c>
      <c r="M101" s="203" t="s">
        <v>141</v>
      </c>
      <c r="N101" s="204">
        <v>46027</v>
      </c>
      <c r="O101" s="205" t="s">
        <v>641</v>
      </c>
      <c r="P101" s="203" t="s">
        <v>642</v>
      </c>
      <c r="Q101" s="203" t="s">
        <v>642</v>
      </c>
      <c r="R101" s="203" t="s">
        <v>128</v>
      </c>
      <c r="S101" s="205" t="s">
        <v>129</v>
      </c>
      <c r="T101" s="203" t="s">
        <v>140</v>
      </c>
      <c r="U101" s="203">
        <v>5740</v>
      </c>
      <c r="V101" s="203">
        <v>1121</v>
      </c>
      <c r="W101" s="203">
        <v>1</v>
      </c>
      <c r="X101" s="203">
        <v>2025</v>
      </c>
      <c r="Y101" s="203">
        <v>561</v>
      </c>
      <c r="Z101" s="203">
        <v>0</v>
      </c>
      <c r="AA101" s="204">
        <v>46056</v>
      </c>
      <c r="AB101" s="203" t="s">
        <v>643</v>
      </c>
      <c r="AC101" s="204">
        <v>46057</v>
      </c>
      <c r="AD101" s="207">
        <v>46057</v>
      </c>
      <c r="AE101" s="207">
        <v>46057</v>
      </c>
      <c r="AF101" s="211">
        <f t="shared" si="5"/>
        <v>0</v>
      </c>
      <c r="AG101" s="209">
        <f t="shared" si="6"/>
        <v>14279.999999999998</v>
      </c>
      <c r="AH101" s="210">
        <f t="shared" si="7"/>
        <v>0</v>
      </c>
      <c r="AI101" s="211" t="s">
        <v>132</v>
      </c>
    </row>
    <row r="102" spans="1:35" x14ac:dyDescent="0.2">
      <c r="A102" s="203">
        <v>2026</v>
      </c>
      <c r="B102" s="203">
        <v>18</v>
      </c>
      <c r="C102" s="204">
        <v>46034</v>
      </c>
      <c r="D102" s="205" t="s">
        <v>644</v>
      </c>
      <c r="E102" s="204">
        <v>46021</v>
      </c>
      <c r="F102" s="205" t="s">
        <v>645</v>
      </c>
      <c r="G102" s="206">
        <v>10980</v>
      </c>
      <c r="H102" s="206">
        <v>1980</v>
      </c>
      <c r="I102" s="203" t="s">
        <v>122</v>
      </c>
      <c r="J102" s="206">
        <f t="shared" si="4"/>
        <v>9000</v>
      </c>
      <c r="K102" s="203" t="s">
        <v>646</v>
      </c>
      <c r="L102" s="203" t="s">
        <v>563</v>
      </c>
      <c r="M102" s="203" t="s">
        <v>647</v>
      </c>
      <c r="N102" s="204">
        <v>46029</v>
      </c>
      <c r="O102" s="205" t="s">
        <v>648</v>
      </c>
      <c r="P102" s="203" t="s">
        <v>649</v>
      </c>
      <c r="Q102" s="203" t="s">
        <v>650</v>
      </c>
      <c r="R102" s="203" t="s">
        <v>128</v>
      </c>
      <c r="S102" s="205" t="s">
        <v>129</v>
      </c>
      <c r="T102" s="203" t="s">
        <v>651</v>
      </c>
      <c r="U102" s="203">
        <v>9030</v>
      </c>
      <c r="V102" s="203">
        <v>1138</v>
      </c>
      <c r="W102" s="203">
        <v>10</v>
      </c>
      <c r="X102" s="203">
        <v>2025</v>
      </c>
      <c r="Y102" s="203">
        <v>584</v>
      </c>
      <c r="Z102" s="203">
        <v>0</v>
      </c>
      <c r="AA102" s="204">
        <v>46056</v>
      </c>
      <c r="AB102" s="203" t="s">
        <v>652</v>
      </c>
      <c r="AC102" s="204">
        <v>46057</v>
      </c>
      <c r="AD102" s="207">
        <v>46059</v>
      </c>
      <c r="AE102" s="207">
        <v>46057</v>
      </c>
      <c r="AF102" s="211">
        <f t="shared" si="5"/>
        <v>-2</v>
      </c>
      <c r="AG102" s="209">
        <f t="shared" si="6"/>
        <v>9000</v>
      </c>
      <c r="AH102" s="210">
        <f t="shared" si="7"/>
        <v>-18000</v>
      </c>
      <c r="AI102" s="211" t="s">
        <v>132</v>
      </c>
    </row>
    <row r="103" spans="1:35" x14ac:dyDescent="0.2">
      <c r="A103" s="203">
        <v>2026</v>
      </c>
      <c r="B103" s="203">
        <v>19</v>
      </c>
      <c r="C103" s="204">
        <v>46034</v>
      </c>
      <c r="D103" s="205" t="s">
        <v>653</v>
      </c>
      <c r="E103" s="204">
        <v>46022</v>
      </c>
      <c r="F103" s="205" t="s">
        <v>654</v>
      </c>
      <c r="G103" s="206">
        <v>5740.2</v>
      </c>
      <c r="H103" s="206">
        <v>1035.1199999999999</v>
      </c>
      <c r="I103" s="203" t="s">
        <v>122</v>
      </c>
      <c r="J103" s="206">
        <f t="shared" si="4"/>
        <v>4705.08</v>
      </c>
      <c r="K103" s="203" t="s">
        <v>655</v>
      </c>
      <c r="L103" s="203" t="s">
        <v>563</v>
      </c>
      <c r="M103" s="203" t="s">
        <v>656</v>
      </c>
      <c r="N103" s="204">
        <v>46029</v>
      </c>
      <c r="O103" s="205" t="s">
        <v>657</v>
      </c>
      <c r="P103" s="203" t="s">
        <v>658</v>
      </c>
      <c r="Q103" s="203" t="s">
        <v>659</v>
      </c>
      <c r="R103" s="203" t="s">
        <v>128</v>
      </c>
      <c r="S103" s="205" t="s">
        <v>129</v>
      </c>
      <c r="T103" s="203" t="s">
        <v>243</v>
      </c>
      <c r="U103" s="203">
        <v>2890</v>
      </c>
      <c r="V103" s="203">
        <v>790</v>
      </c>
      <c r="W103" s="203">
        <v>3</v>
      </c>
      <c r="X103" s="203">
        <v>2025</v>
      </c>
      <c r="Y103" s="203">
        <v>59</v>
      </c>
      <c r="Z103" s="203">
        <v>0</v>
      </c>
      <c r="AA103" s="204">
        <v>46050</v>
      </c>
      <c r="AB103" s="203" t="s">
        <v>660</v>
      </c>
      <c r="AC103" s="204">
        <v>46051</v>
      </c>
      <c r="AD103" s="207">
        <v>46059</v>
      </c>
      <c r="AE103" s="207">
        <v>46052</v>
      </c>
      <c r="AF103" s="211">
        <f t="shared" si="5"/>
        <v>-7</v>
      </c>
      <c r="AG103" s="209">
        <f t="shared" si="6"/>
        <v>4705.08</v>
      </c>
      <c r="AH103" s="210">
        <f t="shared" si="7"/>
        <v>-32935.56</v>
      </c>
      <c r="AI103" s="211" t="s">
        <v>132</v>
      </c>
    </row>
    <row r="104" spans="1:35" x14ac:dyDescent="0.2">
      <c r="A104" s="203">
        <v>2026</v>
      </c>
      <c r="B104" s="203">
        <v>20</v>
      </c>
      <c r="C104" s="204">
        <v>46034</v>
      </c>
      <c r="D104" s="205" t="s">
        <v>661</v>
      </c>
      <c r="E104" s="204">
        <v>46022</v>
      </c>
      <c r="F104" s="205" t="s">
        <v>662</v>
      </c>
      <c r="G104" s="206">
        <v>2697.53</v>
      </c>
      <c r="H104" s="206">
        <v>486.44</v>
      </c>
      <c r="I104" s="203" t="s">
        <v>122</v>
      </c>
      <c r="J104" s="206">
        <f t="shared" si="4"/>
        <v>2211.09</v>
      </c>
      <c r="K104" s="203" t="s">
        <v>663</v>
      </c>
      <c r="L104" s="203" t="s">
        <v>563</v>
      </c>
      <c r="M104" s="203" t="s">
        <v>413</v>
      </c>
      <c r="N104" s="204">
        <v>46025</v>
      </c>
      <c r="O104" s="205" t="s">
        <v>664</v>
      </c>
      <c r="P104" s="203" t="s">
        <v>665</v>
      </c>
      <c r="Q104" s="203" t="s">
        <v>665</v>
      </c>
      <c r="R104" s="203" t="s">
        <v>128</v>
      </c>
      <c r="S104" s="205" t="s">
        <v>129</v>
      </c>
      <c r="T104" s="203" t="s">
        <v>666</v>
      </c>
      <c r="U104" s="203">
        <v>2770</v>
      </c>
      <c r="V104" s="203">
        <v>760</v>
      </c>
      <c r="W104" s="203">
        <v>3</v>
      </c>
      <c r="X104" s="203">
        <v>2025</v>
      </c>
      <c r="Y104" s="203">
        <v>409</v>
      </c>
      <c r="Z104" s="203">
        <v>0</v>
      </c>
      <c r="AA104" s="204">
        <v>46050</v>
      </c>
      <c r="AB104" s="203" t="s">
        <v>667</v>
      </c>
      <c r="AC104" s="204">
        <v>46051</v>
      </c>
      <c r="AD104" s="207">
        <v>46055</v>
      </c>
      <c r="AE104" s="207">
        <v>46052</v>
      </c>
      <c r="AF104" s="211">
        <f t="shared" si="5"/>
        <v>-3</v>
      </c>
      <c r="AG104" s="209">
        <f t="shared" si="6"/>
        <v>2211.09</v>
      </c>
      <c r="AH104" s="210">
        <f t="shared" si="7"/>
        <v>-6633.27</v>
      </c>
      <c r="AI104" s="211" t="s">
        <v>132</v>
      </c>
    </row>
    <row r="105" spans="1:35" x14ac:dyDescent="0.2">
      <c r="A105" s="203">
        <v>2026</v>
      </c>
      <c r="B105" s="203">
        <v>21</v>
      </c>
      <c r="C105" s="204">
        <v>46034</v>
      </c>
      <c r="D105" s="205" t="s">
        <v>668</v>
      </c>
      <c r="E105" s="204">
        <v>46022</v>
      </c>
      <c r="F105" s="205" t="s">
        <v>662</v>
      </c>
      <c r="G105" s="206">
        <v>4000</v>
      </c>
      <c r="H105" s="206">
        <v>721.31</v>
      </c>
      <c r="I105" s="203" t="s">
        <v>122</v>
      </c>
      <c r="J105" s="206">
        <f t="shared" si="4"/>
        <v>3278.69</v>
      </c>
      <c r="K105" s="203" t="s">
        <v>669</v>
      </c>
      <c r="L105" s="203" t="s">
        <v>563</v>
      </c>
      <c r="M105" s="203" t="s">
        <v>344</v>
      </c>
      <c r="N105" s="204">
        <v>46025</v>
      </c>
      <c r="O105" s="205" t="s">
        <v>664</v>
      </c>
      <c r="P105" s="203" t="s">
        <v>665</v>
      </c>
      <c r="Q105" s="203" t="s">
        <v>665</v>
      </c>
      <c r="R105" s="203" t="s">
        <v>128</v>
      </c>
      <c r="S105" s="205" t="s">
        <v>129</v>
      </c>
      <c r="T105" s="203" t="s">
        <v>666</v>
      </c>
      <c r="U105" s="203">
        <v>2770</v>
      </c>
      <c r="V105" s="203">
        <v>760</v>
      </c>
      <c r="W105" s="203">
        <v>3</v>
      </c>
      <c r="X105" s="203">
        <v>2025</v>
      </c>
      <c r="Y105" s="203">
        <v>629</v>
      </c>
      <c r="Z105" s="203">
        <v>0</v>
      </c>
      <c r="AA105" s="204">
        <v>46050</v>
      </c>
      <c r="AB105" s="203" t="s">
        <v>670</v>
      </c>
      <c r="AC105" s="204">
        <v>46051</v>
      </c>
      <c r="AD105" s="207">
        <v>46055</v>
      </c>
      <c r="AE105" s="207">
        <v>46052</v>
      </c>
      <c r="AF105" s="211">
        <f t="shared" si="5"/>
        <v>-3</v>
      </c>
      <c r="AG105" s="209">
        <f t="shared" si="6"/>
        <v>3278.69</v>
      </c>
      <c r="AH105" s="210">
        <f t="shared" si="7"/>
        <v>-9836.07</v>
      </c>
      <c r="AI105" s="211" t="s">
        <v>132</v>
      </c>
    </row>
    <row r="106" spans="1:35" x14ac:dyDescent="0.2">
      <c r="A106" s="203">
        <v>2026</v>
      </c>
      <c r="B106" s="203">
        <v>22</v>
      </c>
      <c r="C106" s="204">
        <v>46034</v>
      </c>
      <c r="D106" s="205" t="s">
        <v>671</v>
      </c>
      <c r="E106" s="204">
        <v>46022</v>
      </c>
      <c r="F106" s="205" t="s">
        <v>672</v>
      </c>
      <c r="G106" s="206">
        <v>1180.6400000000001</v>
      </c>
      <c r="H106" s="206">
        <v>212.9</v>
      </c>
      <c r="I106" s="203" t="s">
        <v>122</v>
      </c>
      <c r="J106" s="206">
        <f t="shared" si="4"/>
        <v>967.74000000000012</v>
      </c>
      <c r="K106" s="203" t="s">
        <v>673</v>
      </c>
      <c r="L106" s="203" t="s">
        <v>563</v>
      </c>
      <c r="M106" s="203" t="s">
        <v>674</v>
      </c>
      <c r="N106" s="204">
        <v>46032</v>
      </c>
      <c r="O106" s="205" t="s">
        <v>675</v>
      </c>
      <c r="P106" s="203" t="s">
        <v>676</v>
      </c>
      <c r="Q106" s="203" t="s">
        <v>676</v>
      </c>
      <c r="R106" s="203" t="s">
        <v>128</v>
      </c>
      <c r="S106" s="205" t="s">
        <v>129</v>
      </c>
      <c r="T106" s="203" t="s">
        <v>666</v>
      </c>
      <c r="U106" s="203">
        <v>2770</v>
      </c>
      <c r="V106" s="203">
        <v>760</v>
      </c>
      <c r="W106" s="203">
        <v>99</v>
      </c>
      <c r="X106" s="203">
        <v>2025</v>
      </c>
      <c r="Y106" s="203">
        <v>58</v>
      </c>
      <c r="Z106" s="203">
        <v>0</v>
      </c>
      <c r="AA106" s="204">
        <v>46050</v>
      </c>
      <c r="AB106" s="203" t="s">
        <v>677</v>
      </c>
      <c r="AC106" s="204">
        <v>46051</v>
      </c>
      <c r="AD106" s="207">
        <v>46062</v>
      </c>
      <c r="AE106" s="207">
        <v>46052</v>
      </c>
      <c r="AF106" s="211">
        <f t="shared" si="5"/>
        <v>-10</v>
      </c>
      <c r="AG106" s="209">
        <f t="shared" si="6"/>
        <v>967.74000000000012</v>
      </c>
      <c r="AH106" s="210">
        <f t="shared" si="7"/>
        <v>-9677.4000000000015</v>
      </c>
      <c r="AI106" s="211" t="s">
        <v>132</v>
      </c>
    </row>
    <row r="107" spans="1:35" x14ac:dyDescent="0.2">
      <c r="A107" s="203">
        <v>2026</v>
      </c>
      <c r="B107" s="203">
        <v>22</v>
      </c>
      <c r="C107" s="204">
        <v>46034</v>
      </c>
      <c r="D107" s="205" t="s">
        <v>671</v>
      </c>
      <c r="E107" s="204">
        <v>46022</v>
      </c>
      <c r="F107" s="205" t="s">
        <v>672</v>
      </c>
      <c r="G107" s="206">
        <v>6392.82</v>
      </c>
      <c r="H107" s="206">
        <v>1152.81</v>
      </c>
      <c r="I107" s="203" t="s">
        <v>122</v>
      </c>
      <c r="J107" s="206">
        <f t="shared" si="4"/>
        <v>5240.01</v>
      </c>
      <c r="K107" s="203" t="s">
        <v>673</v>
      </c>
      <c r="L107" s="203" t="s">
        <v>563</v>
      </c>
      <c r="M107" s="203" t="s">
        <v>674</v>
      </c>
      <c r="N107" s="204">
        <v>46032</v>
      </c>
      <c r="O107" s="205" t="s">
        <v>675</v>
      </c>
      <c r="P107" s="203" t="s">
        <v>676</v>
      </c>
      <c r="Q107" s="203" t="s">
        <v>676</v>
      </c>
      <c r="R107" s="203" t="s">
        <v>128</v>
      </c>
      <c r="S107" s="205" t="s">
        <v>129</v>
      </c>
      <c r="T107" s="203" t="s">
        <v>666</v>
      </c>
      <c r="U107" s="203">
        <v>2770</v>
      </c>
      <c r="V107" s="203">
        <v>760</v>
      </c>
      <c r="W107" s="203">
        <v>3</v>
      </c>
      <c r="X107" s="203">
        <v>2025</v>
      </c>
      <c r="Y107" s="203">
        <v>573</v>
      </c>
      <c r="Z107" s="203">
        <v>0</v>
      </c>
      <c r="AA107" s="204">
        <v>46050</v>
      </c>
      <c r="AB107" s="203" t="s">
        <v>678</v>
      </c>
      <c r="AC107" s="204">
        <v>46051</v>
      </c>
      <c r="AD107" s="207">
        <v>46062</v>
      </c>
      <c r="AE107" s="207">
        <v>46052</v>
      </c>
      <c r="AF107" s="211">
        <f t="shared" si="5"/>
        <v>-10</v>
      </c>
      <c r="AG107" s="209">
        <f t="shared" si="6"/>
        <v>5240.01</v>
      </c>
      <c r="AH107" s="210">
        <f t="shared" si="7"/>
        <v>-52400.100000000006</v>
      </c>
      <c r="AI107" s="211" t="s">
        <v>132</v>
      </c>
    </row>
    <row r="108" spans="1:35" x14ac:dyDescent="0.2">
      <c r="A108" s="203">
        <v>2026</v>
      </c>
      <c r="B108" s="203">
        <v>23</v>
      </c>
      <c r="C108" s="204">
        <v>46034</v>
      </c>
      <c r="D108" s="205" t="s">
        <v>679</v>
      </c>
      <c r="E108" s="204">
        <v>46022</v>
      </c>
      <c r="F108" s="205" t="s">
        <v>680</v>
      </c>
      <c r="G108" s="206">
        <v>1332.72</v>
      </c>
      <c r="H108" s="206">
        <v>240.33</v>
      </c>
      <c r="I108" s="203" t="s">
        <v>122</v>
      </c>
      <c r="J108" s="206">
        <f t="shared" si="4"/>
        <v>1092.3900000000001</v>
      </c>
      <c r="K108" s="203" t="s">
        <v>681</v>
      </c>
      <c r="L108" s="203" t="s">
        <v>563</v>
      </c>
      <c r="M108" s="203" t="s">
        <v>682</v>
      </c>
      <c r="N108" s="204">
        <v>46031</v>
      </c>
      <c r="O108" s="205" t="s">
        <v>683</v>
      </c>
      <c r="P108" s="203" t="s">
        <v>684</v>
      </c>
      <c r="Q108" s="203" t="s">
        <v>684</v>
      </c>
      <c r="R108" s="203" t="s">
        <v>128</v>
      </c>
      <c r="S108" s="205" t="s">
        <v>129</v>
      </c>
      <c r="T108" s="203" t="s">
        <v>212</v>
      </c>
      <c r="U108" s="203">
        <v>140</v>
      </c>
      <c r="V108" s="203">
        <v>100</v>
      </c>
      <c r="W108" s="203">
        <v>8</v>
      </c>
      <c r="X108" s="203">
        <v>2025</v>
      </c>
      <c r="Y108" s="203">
        <v>126</v>
      </c>
      <c r="Z108" s="203">
        <v>0</v>
      </c>
      <c r="AA108" s="204">
        <v>46050</v>
      </c>
      <c r="AB108" s="203" t="s">
        <v>685</v>
      </c>
      <c r="AC108" s="204">
        <v>46051</v>
      </c>
      <c r="AD108" s="207">
        <v>46061</v>
      </c>
      <c r="AE108" s="207">
        <v>46052</v>
      </c>
      <c r="AF108" s="211">
        <f t="shared" si="5"/>
        <v>-9</v>
      </c>
      <c r="AG108" s="209">
        <f t="shared" si="6"/>
        <v>1092.3900000000001</v>
      </c>
      <c r="AH108" s="210">
        <f t="shared" si="7"/>
        <v>-9831.51</v>
      </c>
      <c r="AI108" s="211" t="s">
        <v>132</v>
      </c>
    </row>
    <row r="109" spans="1:35" x14ac:dyDescent="0.2">
      <c r="A109" s="203">
        <v>2026</v>
      </c>
      <c r="B109" s="203">
        <v>24</v>
      </c>
      <c r="C109" s="204">
        <v>46034</v>
      </c>
      <c r="D109" s="205" t="s">
        <v>686</v>
      </c>
      <c r="E109" s="204">
        <v>46013</v>
      </c>
      <c r="F109" s="205" t="s">
        <v>687</v>
      </c>
      <c r="G109" s="206">
        <v>509.35</v>
      </c>
      <c r="H109" s="206">
        <v>91.85</v>
      </c>
      <c r="I109" s="203" t="s">
        <v>122</v>
      </c>
      <c r="J109" s="206">
        <f t="shared" si="4"/>
        <v>417.5</v>
      </c>
      <c r="K109" s="203" t="s">
        <v>688</v>
      </c>
      <c r="L109" s="203" t="s">
        <v>563</v>
      </c>
      <c r="M109" s="203" t="s">
        <v>331</v>
      </c>
      <c r="N109" s="204">
        <v>46027</v>
      </c>
      <c r="O109" s="205" t="s">
        <v>689</v>
      </c>
      <c r="P109" s="203" t="s">
        <v>690</v>
      </c>
      <c r="Q109" s="203" t="s">
        <v>690</v>
      </c>
      <c r="R109" s="203" t="s">
        <v>128</v>
      </c>
      <c r="S109" s="205" t="s">
        <v>129</v>
      </c>
      <c r="T109" s="203" t="s">
        <v>271</v>
      </c>
      <c r="U109" s="203">
        <v>1460</v>
      </c>
      <c r="V109" s="203">
        <v>400</v>
      </c>
      <c r="W109" s="203">
        <v>3</v>
      </c>
      <c r="X109" s="203">
        <v>2025</v>
      </c>
      <c r="Y109" s="203">
        <v>619</v>
      </c>
      <c r="Z109" s="203">
        <v>0</v>
      </c>
      <c r="AA109" s="204">
        <v>46050</v>
      </c>
      <c r="AB109" s="203" t="s">
        <v>691</v>
      </c>
      <c r="AC109" s="204">
        <v>46051</v>
      </c>
      <c r="AD109" s="207">
        <v>46057</v>
      </c>
      <c r="AE109" s="207">
        <v>46052</v>
      </c>
      <c r="AF109" s="211">
        <f t="shared" si="5"/>
        <v>-5</v>
      </c>
      <c r="AG109" s="209">
        <f t="shared" si="6"/>
        <v>417.5</v>
      </c>
      <c r="AH109" s="210">
        <f t="shared" si="7"/>
        <v>-2087.5</v>
      </c>
      <c r="AI109" s="211" t="s">
        <v>132</v>
      </c>
    </row>
    <row r="110" spans="1:35" x14ac:dyDescent="0.2">
      <c r="A110" s="203">
        <v>2026</v>
      </c>
      <c r="B110" s="203">
        <v>25</v>
      </c>
      <c r="C110" s="204">
        <v>46034</v>
      </c>
      <c r="D110" s="205" t="s">
        <v>692</v>
      </c>
      <c r="E110" s="204">
        <v>46022</v>
      </c>
      <c r="F110" s="205" t="s">
        <v>693</v>
      </c>
      <c r="G110" s="206">
        <v>3037.8</v>
      </c>
      <c r="H110" s="206">
        <v>547.79999999999995</v>
      </c>
      <c r="I110" s="203" t="s">
        <v>122</v>
      </c>
      <c r="J110" s="206">
        <f t="shared" si="4"/>
        <v>2490</v>
      </c>
      <c r="K110" s="203" t="s">
        <v>694</v>
      </c>
      <c r="L110" s="203" t="s">
        <v>563</v>
      </c>
      <c r="M110" s="203" t="s">
        <v>695</v>
      </c>
      <c r="N110" s="204">
        <v>46030</v>
      </c>
      <c r="O110" s="205" t="s">
        <v>657</v>
      </c>
      <c r="P110" s="203" t="s">
        <v>658</v>
      </c>
      <c r="Q110" s="203" t="s">
        <v>659</v>
      </c>
      <c r="R110" s="203" t="s">
        <v>159</v>
      </c>
      <c r="S110" s="205" t="s">
        <v>201</v>
      </c>
      <c r="T110" s="203" t="s">
        <v>202</v>
      </c>
      <c r="U110" s="203">
        <v>4430</v>
      </c>
      <c r="V110" s="203">
        <v>140</v>
      </c>
      <c r="W110" s="203">
        <v>99</v>
      </c>
      <c r="X110" s="203">
        <v>2025</v>
      </c>
      <c r="Y110" s="203">
        <v>526</v>
      </c>
      <c r="Z110" s="203">
        <v>0</v>
      </c>
      <c r="AA110" s="204">
        <v>46050</v>
      </c>
      <c r="AB110" s="203" t="s">
        <v>696</v>
      </c>
      <c r="AC110" s="204">
        <v>46051</v>
      </c>
      <c r="AD110" s="207">
        <v>46060</v>
      </c>
      <c r="AE110" s="207">
        <v>46052</v>
      </c>
      <c r="AF110" s="211">
        <f t="shared" si="5"/>
        <v>-8</v>
      </c>
      <c r="AG110" s="209">
        <f t="shared" si="6"/>
        <v>2490</v>
      </c>
      <c r="AH110" s="210">
        <f t="shared" si="7"/>
        <v>-19920</v>
      </c>
      <c r="AI110" s="211" t="s">
        <v>132</v>
      </c>
    </row>
    <row r="111" spans="1:35" x14ac:dyDescent="0.2">
      <c r="A111" s="203">
        <v>2026</v>
      </c>
      <c r="B111" s="203">
        <v>26</v>
      </c>
      <c r="C111" s="204">
        <v>46034</v>
      </c>
      <c r="D111" s="205" t="s">
        <v>697</v>
      </c>
      <c r="E111" s="204">
        <v>45954</v>
      </c>
      <c r="F111" s="205" t="s">
        <v>698</v>
      </c>
      <c r="G111" s="206">
        <v>73.2</v>
      </c>
      <c r="H111" s="206">
        <v>13.2</v>
      </c>
      <c r="I111" s="203" t="s">
        <v>122</v>
      </c>
      <c r="J111" s="206">
        <f t="shared" si="4"/>
        <v>60</v>
      </c>
      <c r="K111" s="203" t="s">
        <v>699</v>
      </c>
      <c r="L111" s="203" t="s">
        <v>563</v>
      </c>
      <c r="M111" s="203" t="s">
        <v>700</v>
      </c>
      <c r="N111" s="204">
        <v>46029</v>
      </c>
      <c r="O111" s="205" t="s">
        <v>701</v>
      </c>
      <c r="P111" s="203" t="s">
        <v>702</v>
      </c>
      <c r="Q111" s="203" t="s">
        <v>702</v>
      </c>
      <c r="R111" s="203" t="s">
        <v>157</v>
      </c>
      <c r="S111" s="205" t="s">
        <v>403</v>
      </c>
      <c r="T111" s="203" t="s">
        <v>703</v>
      </c>
      <c r="U111" s="203">
        <v>680</v>
      </c>
      <c r="V111" s="203">
        <v>290</v>
      </c>
      <c r="W111" s="203">
        <v>99</v>
      </c>
      <c r="X111" s="203">
        <v>2025</v>
      </c>
      <c r="Y111" s="203">
        <v>458</v>
      </c>
      <c r="Z111" s="203">
        <v>0</v>
      </c>
      <c r="AA111" s="204">
        <v>46037</v>
      </c>
      <c r="AB111" s="203" t="s">
        <v>133</v>
      </c>
      <c r="AC111" s="204">
        <v>46037</v>
      </c>
      <c r="AD111" s="207">
        <v>46059</v>
      </c>
      <c r="AE111" s="207">
        <v>46038</v>
      </c>
      <c r="AF111" s="211">
        <f t="shared" si="5"/>
        <v>-21</v>
      </c>
      <c r="AG111" s="209">
        <f t="shared" si="6"/>
        <v>60</v>
      </c>
      <c r="AH111" s="210">
        <f t="shared" si="7"/>
        <v>-1260</v>
      </c>
      <c r="AI111" s="211" t="s">
        <v>132</v>
      </c>
    </row>
    <row r="112" spans="1:35" x14ac:dyDescent="0.2">
      <c r="A112" s="203">
        <v>2026</v>
      </c>
      <c r="B112" s="203">
        <v>27</v>
      </c>
      <c r="C112" s="204">
        <v>46034</v>
      </c>
      <c r="D112" s="205" t="s">
        <v>704</v>
      </c>
      <c r="E112" s="204">
        <v>46021</v>
      </c>
      <c r="F112" s="205" t="s">
        <v>705</v>
      </c>
      <c r="G112" s="206">
        <v>5148</v>
      </c>
      <c r="H112" s="206">
        <v>468</v>
      </c>
      <c r="I112" s="203" t="s">
        <v>122</v>
      </c>
      <c r="J112" s="206">
        <f t="shared" si="4"/>
        <v>4680</v>
      </c>
      <c r="K112" s="203" t="s">
        <v>706</v>
      </c>
      <c r="L112" s="203" t="s">
        <v>563</v>
      </c>
      <c r="M112" s="203" t="s">
        <v>707</v>
      </c>
      <c r="N112" s="204">
        <v>46027</v>
      </c>
      <c r="O112" s="205" t="s">
        <v>708</v>
      </c>
      <c r="P112" s="203" t="s">
        <v>709</v>
      </c>
      <c r="Q112" s="203" t="s">
        <v>709</v>
      </c>
      <c r="R112" s="203" t="s">
        <v>437</v>
      </c>
      <c r="S112" s="205" t="s">
        <v>438</v>
      </c>
      <c r="T112" s="203" t="s">
        <v>439</v>
      </c>
      <c r="U112" s="203">
        <v>1900</v>
      </c>
      <c r="V112" s="203">
        <v>470</v>
      </c>
      <c r="W112" s="203">
        <v>99</v>
      </c>
      <c r="X112" s="203">
        <v>2025</v>
      </c>
      <c r="Y112" s="203">
        <v>328</v>
      </c>
      <c r="Z112" s="203">
        <v>0</v>
      </c>
      <c r="AA112" s="204">
        <v>46037</v>
      </c>
      <c r="AB112" s="203" t="s">
        <v>467</v>
      </c>
      <c r="AC112" s="204">
        <v>46037</v>
      </c>
      <c r="AD112" s="207">
        <v>46057</v>
      </c>
      <c r="AE112" s="207">
        <v>46038</v>
      </c>
      <c r="AF112" s="211">
        <f t="shared" si="5"/>
        <v>-19</v>
      </c>
      <c r="AG112" s="209">
        <f t="shared" si="6"/>
        <v>4680</v>
      </c>
      <c r="AH112" s="210">
        <f t="shared" si="7"/>
        <v>-88920</v>
      </c>
      <c r="AI112" s="211" t="s">
        <v>132</v>
      </c>
    </row>
    <row r="113" spans="1:35" x14ac:dyDescent="0.2">
      <c r="A113" s="203">
        <v>2026</v>
      </c>
      <c r="B113" s="203">
        <v>28</v>
      </c>
      <c r="C113" s="204">
        <v>46034</v>
      </c>
      <c r="D113" s="205" t="s">
        <v>710</v>
      </c>
      <c r="E113" s="204">
        <v>46020</v>
      </c>
      <c r="F113" s="205" t="s">
        <v>711</v>
      </c>
      <c r="G113" s="206">
        <v>1524.35</v>
      </c>
      <c r="H113" s="206">
        <v>274.88</v>
      </c>
      <c r="I113" s="203" t="s">
        <v>122</v>
      </c>
      <c r="J113" s="206">
        <f t="shared" si="4"/>
        <v>1249.4699999999998</v>
      </c>
      <c r="K113" s="203" t="s">
        <v>712</v>
      </c>
      <c r="L113" s="203" t="s">
        <v>563</v>
      </c>
      <c r="M113" s="203" t="s">
        <v>713</v>
      </c>
      <c r="N113" s="204">
        <v>46029</v>
      </c>
      <c r="O113" s="205" t="s">
        <v>714</v>
      </c>
      <c r="P113" s="203" t="s">
        <v>715</v>
      </c>
      <c r="Q113" s="203" t="s">
        <v>716</v>
      </c>
      <c r="R113" s="203" t="s">
        <v>437</v>
      </c>
      <c r="S113" s="205" t="s">
        <v>438</v>
      </c>
      <c r="T113" s="203" t="s">
        <v>140</v>
      </c>
      <c r="U113" s="203">
        <v>5740</v>
      </c>
      <c r="V113" s="203">
        <v>1011</v>
      </c>
      <c r="W113" s="203">
        <v>1</v>
      </c>
      <c r="X113" s="203">
        <v>2025</v>
      </c>
      <c r="Y113" s="203">
        <v>630</v>
      </c>
      <c r="Z113" s="203">
        <v>0</v>
      </c>
      <c r="AA113" s="204">
        <v>46037</v>
      </c>
      <c r="AB113" s="203" t="s">
        <v>717</v>
      </c>
      <c r="AC113" s="204">
        <v>46037</v>
      </c>
      <c r="AD113" s="207">
        <v>46059</v>
      </c>
      <c r="AE113" s="207">
        <v>46038</v>
      </c>
      <c r="AF113" s="211">
        <f t="shared" si="5"/>
        <v>-21</v>
      </c>
      <c r="AG113" s="209">
        <f t="shared" si="6"/>
        <v>1249.4699999999998</v>
      </c>
      <c r="AH113" s="210">
        <f t="shared" si="7"/>
        <v>-26238.869999999995</v>
      </c>
      <c r="AI113" s="211" t="s">
        <v>132</v>
      </c>
    </row>
    <row r="114" spans="1:35" x14ac:dyDescent="0.2">
      <c r="A114" s="203">
        <v>2026</v>
      </c>
      <c r="B114" s="203">
        <v>29</v>
      </c>
      <c r="C114" s="204">
        <v>46034</v>
      </c>
      <c r="D114" s="205" t="s">
        <v>373</v>
      </c>
      <c r="E114" s="204">
        <v>46030</v>
      </c>
      <c r="F114" s="205" t="s">
        <v>718</v>
      </c>
      <c r="G114" s="206">
        <v>2257</v>
      </c>
      <c r="H114" s="206">
        <v>407</v>
      </c>
      <c r="I114" s="203" t="s">
        <v>122</v>
      </c>
      <c r="J114" s="206">
        <f t="shared" si="4"/>
        <v>1850</v>
      </c>
      <c r="K114" s="203" t="s">
        <v>719</v>
      </c>
      <c r="L114" s="203" t="s">
        <v>563</v>
      </c>
      <c r="M114" s="203" t="s">
        <v>720</v>
      </c>
      <c r="N114" s="204">
        <v>46030</v>
      </c>
      <c r="O114" s="205" t="s">
        <v>721</v>
      </c>
      <c r="P114" s="203" t="s">
        <v>722</v>
      </c>
      <c r="Q114" s="203" t="s">
        <v>723</v>
      </c>
      <c r="R114" s="203" t="s">
        <v>437</v>
      </c>
      <c r="S114" s="205" t="s">
        <v>438</v>
      </c>
      <c r="T114" s="203" t="s">
        <v>140</v>
      </c>
      <c r="U114" s="203">
        <v>5740</v>
      </c>
      <c r="V114" s="203">
        <v>1011</v>
      </c>
      <c r="W114" s="203">
        <v>1</v>
      </c>
      <c r="X114" s="203">
        <v>2025</v>
      </c>
      <c r="Y114" s="203">
        <v>665</v>
      </c>
      <c r="Z114" s="203">
        <v>0</v>
      </c>
      <c r="AA114" s="204">
        <v>46037</v>
      </c>
      <c r="AB114" s="203" t="s">
        <v>171</v>
      </c>
      <c r="AC114" s="204">
        <v>46037</v>
      </c>
      <c r="AD114" s="207">
        <v>46060</v>
      </c>
      <c r="AE114" s="207">
        <v>46038</v>
      </c>
      <c r="AF114" s="211">
        <f t="shared" si="5"/>
        <v>-22</v>
      </c>
      <c r="AG114" s="209">
        <f t="shared" si="6"/>
        <v>1850</v>
      </c>
      <c r="AH114" s="210">
        <f t="shared" si="7"/>
        <v>-40700</v>
      </c>
      <c r="AI114" s="211" t="s">
        <v>132</v>
      </c>
    </row>
    <row r="115" spans="1:35" x14ac:dyDescent="0.2">
      <c r="A115" s="203">
        <v>2026</v>
      </c>
      <c r="B115" s="203">
        <v>30</v>
      </c>
      <c r="C115" s="204">
        <v>46034</v>
      </c>
      <c r="D115" s="205" t="s">
        <v>724</v>
      </c>
      <c r="E115" s="204">
        <v>46022</v>
      </c>
      <c r="F115" s="205" t="s">
        <v>725</v>
      </c>
      <c r="G115" s="206">
        <v>154</v>
      </c>
      <c r="H115" s="206">
        <v>14</v>
      </c>
      <c r="I115" s="203" t="s">
        <v>122</v>
      </c>
      <c r="J115" s="206">
        <f t="shared" si="4"/>
        <v>140</v>
      </c>
      <c r="K115" s="203" t="s">
        <v>726</v>
      </c>
      <c r="L115" s="203" t="s">
        <v>563</v>
      </c>
      <c r="M115" s="203" t="s">
        <v>727</v>
      </c>
      <c r="N115" s="204">
        <v>46034</v>
      </c>
      <c r="O115" s="205" t="s">
        <v>728</v>
      </c>
      <c r="P115" s="203" t="s">
        <v>729</v>
      </c>
      <c r="Q115" s="203" t="s">
        <v>730</v>
      </c>
      <c r="R115" s="203" t="s">
        <v>459</v>
      </c>
      <c r="S115" s="205" t="s">
        <v>731</v>
      </c>
      <c r="T115" s="203" t="s">
        <v>732</v>
      </c>
      <c r="U115" s="203">
        <v>20</v>
      </c>
      <c r="V115" s="203">
        <v>11</v>
      </c>
      <c r="W115" s="203">
        <v>99</v>
      </c>
      <c r="X115" s="203">
        <v>2025</v>
      </c>
      <c r="Y115" s="203">
        <v>160</v>
      </c>
      <c r="Z115" s="203">
        <v>0</v>
      </c>
      <c r="AA115" s="204">
        <v>46037</v>
      </c>
      <c r="AB115" s="203" t="s">
        <v>733</v>
      </c>
      <c r="AC115" s="204">
        <v>46037</v>
      </c>
      <c r="AD115" s="207">
        <v>46064</v>
      </c>
      <c r="AE115" s="207">
        <v>46038</v>
      </c>
      <c r="AF115" s="211">
        <f t="shared" si="5"/>
        <v>-26</v>
      </c>
      <c r="AG115" s="209">
        <f t="shared" si="6"/>
        <v>140</v>
      </c>
      <c r="AH115" s="210">
        <f t="shared" si="7"/>
        <v>-3640</v>
      </c>
      <c r="AI115" s="211" t="s">
        <v>132</v>
      </c>
    </row>
    <row r="116" spans="1:35" x14ac:dyDescent="0.2">
      <c r="A116" s="203">
        <v>2026</v>
      </c>
      <c r="B116" s="203">
        <v>31</v>
      </c>
      <c r="C116" s="204">
        <v>46034</v>
      </c>
      <c r="D116" s="205" t="s">
        <v>734</v>
      </c>
      <c r="E116" s="204">
        <v>46031</v>
      </c>
      <c r="F116" s="205" t="s">
        <v>735</v>
      </c>
      <c r="G116" s="206">
        <v>181</v>
      </c>
      <c r="H116" s="206">
        <v>6.96</v>
      </c>
      <c r="I116" s="203" t="s">
        <v>122</v>
      </c>
      <c r="J116" s="206">
        <f t="shared" si="4"/>
        <v>174.04</v>
      </c>
      <c r="K116" s="203" t="s">
        <v>736</v>
      </c>
      <c r="L116" s="203" t="s">
        <v>563</v>
      </c>
      <c r="M116" s="203" t="s">
        <v>737</v>
      </c>
      <c r="N116" s="204">
        <v>46034</v>
      </c>
      <c r="O116" s="205" t="s">
        <v>738</v>
      </c>
      <c r="P116" s="203" t="s">
        <v>739</v>
      </c>
      <c r="Q116" s="203" t="s">
        <v>180</v>
      </c>
      <c r="R116" s="203" t="s">
        <v>467</v>
      </c>
      <c r="S116" s="205" t="s">
        <v>468</v>
      </c>
      <c r="T116" s="203" t="s">
        <v>469</v>
      </c>
      <c r="U116" s="203">
        <v>1120</v>
      </c>
      <c r="V116" s="203">
        <v>371</v>
      </c>
      <c r="W116" s="203">
        <v>1</v>
      </c>
      <c r="X116" s="203">
        <v>2025</v>
      </c>
      <c r="Y116" s="203">
        <v>578</v>
      </c>
      <c r="Z116" s="203">
        <v>0</v>
      </c>
      <c r="AA116" s="204">
        <v>46037</v>
      </c>
      <c r="AB116" s="203" t="s">
        <v>740</v>
      </c>
      <c r="AC116" s="204">
        <v>46037</v>
      </c>
      <c r="AD116" s="207">
        <v>46064</v>
      </c>
      <c r="AE116" s="207">
        <v>46038</v>
      </c>
      <c r="AF116" s="211">
        <f t="shared" si="5"/>
        <v>-26</v>
      </c>
      <c r="AG116" s="209">
        <f t="shared" si="6"/>
        <v>174.04</v>
      </c>
      <c r="AH116" s="210">
        <f t="shared" si="7"/>
        <v>-4525.04</v>
      </c>
      <c r="AI116" s="211" t="s">
        <v>132</v>
      </c>
    </row>
    <row r="117" spans="1:35" x14ac:dyDescent="0.2">
      <c r="A117" s="203">
        <v>2026</v>
      </c>
      <c r="B117" s="203">
        <v>32</v>
      </c>
      <c r="C117" s="204">
        <v>46037</v>
      </c>
      <c r="D117" s="205" t="s">
        <v>741</v>
      </c>
      <c r="E117" s="204">
        <v>46022</v>
      </c>
      <c r="F117" s="205" t="s">
        <v>742</v>
      </c>
      <c r="G117" s="206">
        <v>219.6</v>
      </c>
      <c r="H117" s="206">
        <v>39.6</v>
      </c>
      <c r="I117" s="203" t="s">
        <v>122</v>
      </c>
      <c r="J117" s="206">
        <f t="shared" si="4"/>
        <v>180</v>
      </c>
      <c r="K117" s="203" t="s">
        <v>743</v>
      </c>
      <c r="L117" s="203" t="s">
        <v>563</v>
      </c>
      <c r="M117" s="203" t="s">
        <v>744</v>
      </c>
      <c r="N117" s="204">
        <v>46035</v>
      </c>
      <c r="O117" s="205" t="s">
        <v>745</v>
      </c>
      <c r="P117" s="203" t="s">
        <v>746</v>
      </c>
      <c r="Q117" s="203" t="s">
        <v>746</v>
      </c>
      <c r="R117" s="203" t="s">
        <v>210</v>
      </c>
      <c r="S117" s="205" t="s">
        <v>211</v>
      </c>
      <c r="T117" s="203" t="s">
        <v>212</v>
      </c>
      <c r="U117" s="203">
        <v>140</v>
      </c>
      <c r="V117" s="203">
        <v>100</v>
      </c>
      <c r="W117" s="203">
        <v>14</v>
      </c>
      <c r="X117" s="203">
        <v>2025</v>
      </c>
      <c r="Y117" s="203">
        <v>445</v>
      </c>
      <c r="Z117" s="203">
        <v>0</v>
      </c>
      <c r="AA117" s="204">
        <v>46037</v>
      </c>
      <c r="AB117" s="203" t="s">
        <v>589</v>
      </c>
      <c r="AC117" s="204">
        <v>46037</v>
      </c>
      <c r="AD117" s="207">
        <v>46065</v>
      </c>
      <c r="AE117" s="207">
        <v>46038</v>
      </c>
      <c r="AF117" s="211">
        <f t="shared" si="5"/>
        <v>-27</v>
      </c>
      <c r="AG117" s="209">
        <f t="shared" si="6"/>
        <v>180</v>
      </c>
      <c r="AH117" s="210">
        <f t="shared" si="7"/>
        <v>-4860</v>
      </c>
      <c r="AI117" s="211" t="s">
        <v>132</v>
      </c>
    </row>
    <row r="118" spans="1:35" x14ac:dyDescent="0.2">
      <c r="A118" s="203">
        <v>2026</v>
      </c>
      <c r="B118" s="203">
        <v>33</v>
      </c>
      <c r="C118" s="204">
        <v>46037</v>
      </c>
      <c r="D118" s="205" t="s">
        <v>747</v>
      </c>
      <c r="E118" s="204">
        <v>46034</v>
      </c>
      <c r="F118" s="205" t="s">
        <v>748</v>
      </c>
      <c r="G118" s="206">
        <v>640.12</v>
      </c>
      <c r="H118" s="206">
        <v>108.65</v>
      </c>
      <c r="I118" s="203" t="s">
        <v>122</v>
      </c>
      <c r="J118" s="206">
        <f t="shared" si="4"/>
        <v>531.47</v>
      </c>
      <c r="K118" s="203" t="s">
        <v>749</v>
      </c>
      <c r="L118" s="203" t="s">
        <v>563</v>
      </c>
      <c r="M118" s="203" t="s">
        <v>750</v>
      </c>
      <c r="N118" s="204">
        <v>46037</v>
      </c>
      <c r="O118" s="205" t="s">
        <v>751</v>
      </c>
      <c r="P118" s="203" t="s">
        <v>752</v>
      </c>
      <c r="Q118" s="203" t="s">
        <v>753</v>
      </c>
      <c r="R118" s="203" t="s">
        <v>210</v>
      </c>
      <c r="S118" s="205" t="s">
        <v>211</v>
      </c>
      <c r="T118" s="203" t="s">
        <v>212</v>
      </c>
      <c r="U118" s="203">
        <v>140</v>
      </c>
      <c r="V118" s="203">
        <v>101</v>
      </c>
      <c r="W118" s="203">
        <v>1</v>
      </c>
      <c r="X118" s="203">
        <v>2025</v>
      </c>
      <c r="Y118" s="203">
        <v>49</v>
      </c>
      <c r="Z118" s="203">
        <v>0</v>
      </c>
      <c r="AA118" s="204">
        <v>46037</v>
      </c>
      <c r="AB118" s="203" t="s">
        <v>754</v>
      </c>
      <c r="AC118" s="204">
        <v>46037</v>
      </c>
      <c r="AD118" s="207">
        <v>46067</v>
      </c>
      <c r="AE118" s="207">
        <v>46038</v>
      </c>
      <c r="AF118" s="211">
        <f t="shared" si="5"/>
        <v>-29</v>
      </c>
      <c r="AG118" s="209">
        <f t="shared" si="6"/>
        <v>531.47</v>
      </c>
      <c r="AH118" s="210">
        <f t="shared" si="7"/>
        <v>-15412.630000000001</v>
      </c>
      <c r="AI118" s="211" t="s">
        <v>132</v>
      </c>
    </row>
    <row r="119" spans="1:35" x14ac:dyDescent="0.2">
      <c r="A119" s="203">
        <v>2026</v>
      </c>
      <c r="B119" s="203">
        <v>34</v>
      </c>
      <c r="C119" s="204">
        <v>46037</v>
      </c>
      <c r="D119" s="205" t="s">
        <v>755</v>
      </c>
      <c r="E119" s="204">
        <v>46034</v>
      </c>
      <c r="F119" s="205" t="s">
        <v>756</v>
      </c>
      <c r="G119" s="206">
        <v>747.66</v>
      </c>
      <c r="H119" s="206">
        <v>126.09</v>
      </c>
      <c r="I119" s="203" t="s">
        <v>122</v>
      </c>
      <c r="J119" s="206">
        <f t="shared" si="4"/>
        <v>621.56999999999994</v>
      </c>
      <c r="K119" s="203" t="s">
        <v>749</v>
      </c>
      <c r="L119" s="203" t="s">
        <v>563</v>
      </c>
      <c r="M119" s="203" t="s">
        <v>757</v>
      </c>
      <c r="N119" s="204">
        <v>46037</v>
      </c>
      <c r="O119" s="205" t="s">
        <v>751</v>
      </c>
      <c r="P119" s="203" t="s">
        <v>752</v>
      </c>
      <c r="Q119" s="203" t="s">
        <v>753</v>
      </c>
      <c r="R119" s="203" t="s">
        <v>210</v>
      </c>
      <c r="S119" s="205" t="s">
        <v>211</v>
      </c>
      <c r="T119" s="203" t="s">
        <v>212</v>
      </c>
      <c r="U119" s="203">
        <v>140</v>
      </c>
      <c r="V119" s="203">
        <v>101</v>
      </c>
      <c r="W119" s="203">
        <v>1</v>
      </c>
      <c r="X119" s="203">
        <v>2025</v>
      </c>
      <c r="Y119" s="203">
        <v>49</v>
      </c>
      <c r="Z119" s="203">
        <v>0</v>
      </c>
      <c r="AA119" s="204">
        <v>46037</v>
      </c>
      <c r="AB119" s="203" t="s">
        <v>754</v>
      </c>
      <c r="AC119" s="204">
        <v>46037</v>
      </c>
      <c r="AD119" s="207">
        <v>46067</v>
      </c>
      <c r="AE119" s="207">
        <v>46038</v>
      </c>
      <c r="AF119" s="211">
        <f t="shared" si="5"/>
        <v>-29</v>
      </c>
      <c r="AG119" s="209">
        <f t="shared" si="6"/>
        <v>621.56999999999994</v>
      </c>
      <c r="AH119" s="210">
        <f t="shared" si="7"/>
        <v>-18025.53</v>
      </c>
      <c r="AI119" s="211" t="s">
        <v>132</v>
      </c>
    </row>
    <row r="120" spans="1:35" x14ac:dyDescent="0.2">
      <c r="A120" s="203">
        <v>2026</v>
      </c>
      <c r="B120" s="203">
        <v>35</v>
      </c>
      <c r="C120" s="204">
        <v>46037</v>
      </c>
      <c r="D120" s="205" t="s">
        <v>758</v>
      </c>
      <c r="E120" s="204">
        <v>46034</v>
      </c>
      <c r="F120" s="205" t="s">
        <v>759</v>
      </c>
      <c r="G120" s="206">
        <v>245.52</v>
      </c>
      <c r="H120" s="206">
        <v>40.409999999999997</v>
      </c>
      <c r="I120" s="203" t="s">
        <v>122</v>
      </c>
      <c r="J120" s="206">
        <f t="shared" si="4"/>
        <v>205.11</v>
      </c>
      <c r="K120" s="203" t="s">
        <v>749</v>
      </c>
      <c r="L120" s="203" t="s">
        <v>563</v>
      </c>
      <c r="M120" s="203" t="s">
        <v>760</v>
      </c>
      <c r="N120" s="204">
        <v>46037</v>
      </c>
      <c r="O120" s="205" t="s">
        <v>751</v>
      </c>
      <c r="P120" s="203" t="s">
        <v>752</v>
      </c>
      <c r="Q120" s="203" t="s">
        <v>753</v>
      </c>
      <c r="R120" s="203" t="s">
        <v>210</v>
      </c>
      <c r="S120" s="205" t="s">
        <v>211</v>
      </c>
      <c r="T120" s="203" t="s">
        <v>212</v>
      </c>
      <c r="U120" s="203">
        <v>140</v>
      </c>
      <c r="V120" s="203">
        <v>101</v>
      </c>
      <c r="W120" s="203">
        <v>1</v>
      </c>
      <c r="X120" s="203">
        <v>2025</v>
      </c>
      <c r="Y120" s="203">
        <v>49</v>
      </c>
      <c r="Z120" s="203">
        <v>0</v>
      </c>
      <c r="AA120" s="204">
        <v>46037</v>
      </c>
      <c r="AB120" s="203" t="s">
        <v>754</v>
      </c>
      <c r="AC120" s="204">
        <v>46037</v>
      </c>
      <c r="AD120" s="207">
        <v>46067</v>
      </c>
      <c r="AE120" s="207">
        <v>46038</v>
      </c>
      <c r="AF120" s="211">
        <f t="shared" si="5"/>
        <v>-29</v>
      </c>
      <c r="AG120" s="209">
        <f t="shared" si="6"/>
        <v>205.11</v>
      </c>
      <c r="AH120" s="210">
        <f t="shared" si="7"/>
        <v>-5948.1900000000005</v>
      </c>
      <c r="AI120" s="211" t="s">
        <v>132</v>
      </c>
    </row>
    <row r="121" spans="1:35" x14ac:dyDescent="0.2">
      <c r="A121" s="203">
        <v>2026</v>
      </c>
      <c r="B121" s="203">
        <v>36</v>
      </c>
      <c r="C121" s="204">
        <v>46037</v>
      </c>
      <c r="D121" s="205" t="s">
        <v>761</v>
      </c>
      <c r="E121" s="204">
        <v>46034</v>
      </c>
      <c r="F121" s="205" t="s">
        <v>762</v>
      </c>
      <c r="G121" s="206">
        <v>4500</v>
      </c>
      <c r="H121" s="206">
        <v>0</v>
      </c>
      <c r="I121" s="203" t="s">
        <v>132</v>
      </c>
      <c r="J121" s="206">
        <f t="shared" si="4"/>
        <v>4500</v>
      </c>
      <c r="K121" s="203" t="s">
        <v>763</v>
      </c>
      <c r="L121" s="203" t="s">
        <v>563</v>
      </c>
      <c r="M121" s="203" t="s">
        <v>764</v>
      </c>
      <c r="N121" s="204">
        <v>46034</v>
      </c>
      <c r="O121" s="205" t="s">
        <v>357</v>
      </c>
      <c r="P121" s="203" t="s">
        <v>358</v>
      </c>
      <c r="Q121" s="203" t="s">
        <v>359</v>
      </c>
      <c r="R121" s="203" t="s">
        <v>128</v>
      </c>
      <c r="S121" s="205" t="s">
        <v>129</v>
      </c>
      <c r="T121" s="203" t="s">
        <v>360</v>
      </c>
      <c r="U121" s="203">
        <v>2780</v>
      </c>
      <c r="V121" s="203">
        <v>760</v>
      </c>
      <c r="W121" s="203">
        <v>2</v>
      </c>
      <c r="X121" s="203">
        <v>2025</v>
      </c>
      <c r="Y121" s="203">
        <v>614</v>
      </c>
      <c r="Z121" s="203">
        <v>0</v>
      </c>
      <c r="AA121" s="204">
        <v>46050</v>
      </c>
      <c r="AB121" s="203" t="s">
        <v>765</v>
      </c>
      <c r="AC121" s="204">
        <v>46051</v>
      </c>
      <c r="AD121" s="207">
        <v>46064</v>
      </c>
      <c r="AE121" s="207">
        <v>46052</v>
      </c>
      <c r="AF121" s="211">
        <f t="shared" si="5"/>
        <v>-12</v>
      </c>
      <c r="AG121" s="209">
        <f t="shared" si="6"/>
        <v>4500</v>
      </c>
      <c r="AH121" s="210">
        <f t="shared" si="7"/>
        <v>-54000</v>
      </c>
      <c r="AI121" s="211" t="s">
        <v>132</v>
      </c>
    </row>
    <row r="122" spans="1:35" x14ac:dyDescent="0.2">
      <c r="A122" s="203">
        <v>2026</v>
      </c>
      <c r="B122" s="203">
        <v>37</v>
      </c>
      <c r="C122" s="204">
        <v>46037</v>
      </c>
      <c r="D122" s="205" t="s">
        <v>766</v>
      </c>
      <c r="E122" s="204">
        <v>46035</v>
      </c>
      <c r="F122" s="205" t="s">
        <v>767</v>
      </c>
      <c r="G122" s="206">
        <v>4941</v>
      </c>
      <c r="H122" s="206">
        <v>891</v>
      </c>
      <c r="I122" s="203" t="s">
        <v>122</v>
      </c>
      <c r="J122" s="206">
        <f t="shared" si="4"/>
        <v>4050</v>
      </c>
      <c r="K122" s="203" t="s">
        <v>768</v>
      </c>
      <c r="L122" s="203" t="s">
        <v>563</v>
      </c>
      <c r="M122" s="203" t="s">
        <v>769</v>
      </c>
      <c r="N122" s="204">
        <v>46035</v>
      </c>
      <c r="O122" s="205" t="s">
        <v>770</v>
      </c>
      <c r="P122" s="203" t="s">
        <v>771</v>
      </c>
      <c r="Q122" s="203" t="s">
        <v>772</v>
      </c>
      <c r="R122" s="203" t="s">
        <v>128</v>
      </c>
      <c r="S122" s="205" t="s">
        <v>129</v>
      </c>
      <c r="T122" s="203" t="s">
        <v>140</v>
      </c>
      <c r="U122" s="203">
        <v>5740</v>
      </c>
      <c r="V122" s="203">
        <v>1121</v>
      </c>
      <c r="W122" s="203">
        <v>1</v>
      </c>
      <c r="X122" s="203">
        <v>2025</v>
      </c>
      <c r="Y122" s="203">
        <v>580</v>
      </c>
      <c r="Z122" s="203">
        <v>5</v>
      </c>
      <c r="AA122" s="204">
        <v>46056</v>
      </c>
      <c r="AB122" s="203" t="s">
        <v>773</v>
      </c>
      <c r="AC122" s="204">
        <v>46057</v>
      </c>
      <c r="AD122" s="207">
        <v>46065</v>
      </c>
      <c r="AE122" s="207">
        <v>46057</v>
      </c>
      <c r="AF122" s="211">
        <f t="shared" si="5"/>
        <v>-8</v>
      </c>
      <c r="AG122" s="209">
        <f t="shared" si="6"/>
        <v>4050</v>
      </c>
      <c r="AH122" s="210">
        <f t="shared" si="7"/>
        <v>-32400</v>
      </c>
      <c r="AI122" s="211" t="s">
        <v>132</v>
      </c>
    </row>
    <row r="123" spans="1:35" x14ac:dyDescent="0.2">
      <c r="A123" s="203">
        <v>2026</v>
      </c>
      <c r="B123" s="203">
        <v>38</v>
      </c>
      <c r="C123" s="204">
        <v>46037</v>
      </c>
      <c r="D123" s="205" t="s">
        <v>774</v>
      </c>
      <c r="E123" s="204">
        <v>46035</v>
      </c>
      <c r="F123" s="205" t="s">
        <v>775</v>
      </c>
      <c r="G123" s="206">
        <v>366</v>
      </c>
      <c r="H123" s="206">
        <v>66</v>
      </c>
      <c r="I123" s="203" t="s">
        <v>122</v>
      </c>
      <c r="J123" s="206">
        <f t="shared" si="4"/>
        <v>300</v>
      </c>
      <c r="K123" s="203" t="s">
        <v>776</v>
      </c>
      <c r="L123" s="203" t="s">
        <v>563</v>
      </c>
      <c r="M123" s="203" t="s">
        <v>777</v>
      </c>
      <c r="N123" s="204">
        <v>46036</v>
      </c>
      <c r="O123" s="205" t="s">
        <v>778</v>
      </c>
      <c r="P123" s="203" t="s">
        <v>779</v>
      </c>
      <c r="Q123" s="203" t="s">
        <v>779</v>
      </c>
      <c r="R123" s="203" t="s">
        <v>128</v>
      </c>
      <c r="S123" s="205" t="s">
        <v>129</v>
      </c>
      <c r="T123" s="203" t="s">
        <v>360</v>
      </c>
      <c r="U123" s="203">
        <v>2780</v>
      </c>
      <c r="V123" s="203">
        <v>760</v>
      </c>
      <c r="W123" s="203">
        <v>2</v>
      </c>
      <c r="X123" s="203">
        <v>2025</v>
      </c>
      <c r="Y123" s="203">
        <v>674</v>
      </c>
      <c r="Z123" s="203">
        <v>0</v>
      </c>
      <c r="AA123" s="204">
        <v>46050</v>
      </c>
      <c r="AB123" s="203" t="s">
        <v>780</v>
      </c>
      <c r="AC123" s="204">
        <v>46051</v>
      </c>
      <c r="AD123" s="207">
        <v>46066</v>
      </c>
      <c r="AE123" s="207">
        <v>46052</v>
      </c>
      <c r="AF123" s="211">
        <f t="shared" si="5"/>
        <v>-14</v>
      </c>
      <c r="AG123" s="209">
        <f t="shared" si="6"/>
        <v>300</v>
      </c>
      <c r="AH123" s="210">
        <f t="shared" si="7"/>
        <v>-4200</v>
      </c>
      <c r="AI123" s="211" t="s">
        <v>132</v>
      </c>
    </row>
    <row r="124" spans="1:35" x14ac:dyDescent="0.2">
      <c r="A124" s="203">
        <v>2026</v>
      </c>
      <c r="B124" s="203">
        <v>39</v>
      </c>
      <c r="C124" s="204">
        <v>46037</v>
      </c>
      <c r="D124" s="205" t="s">
        <v>781</v>
      </c>
      <c r="E124" s="204">
        <v>46034</v>
      </c>
      <c r="F124" s="205" t="s">
        <v>782</v>
      </c>
      <c r="G124" s="206">
        <v>549</v>
      </c>
      <c r="H124" s="206">
        <v>99</v>
      </c>
      <c r="I124" s="203" t="s">
        <v>122</v>
      </c>
      <c r="J124" s="206">
        <f t="shared" si="4"/>
        <v>450</v>
      </c>
      <c r="K124" s="203" t="s">
        <v>783</v>
      </c>
      <c r="L124" s="203" t="s">
        <v>563</v>
      </c>
      <c r="M124" s="203" t="s">
        <v>784</v>
      </c>
      <c r="N124" s="204">
        <v>46035</v>
      </c>
      <c r="O124" s="205" t="s">
        <v>785</v>
      </c>
      <c r="P124" s="203" t="s">
        <v>786</v>
      </c>
      <c r="Q124" s="203" t="s">
        <v>180</v>
      </c>
      <c r="R124" s="203" t="s">
        <v>159</v>
      </c>
      <c r="S124" s="205" t="s">
        <v>201</v>
      </c>
      <c r="T124" s="203" t="s">
        <v>202</v>
      </c>
      <c r="U124" s="203">
        <v>4430</v>
      </c>
      <c r="V124" s="203">
        <v>140</v>
      </c>
      <c r="W124" s="203">
        <v>99</v>
      </c>
      <c r="X124" s="203">
        <v>2025</v>
      </c>
      <c r="Y124" s="203">
        <v>512</v>
      </c>
      <c r="Z124" s="203">
        <v>0</v>
      </c>
      <c r="AA124" s="204">
        <v>46050</v>
      </c>
      <c r="AB124" s="203" t="s">
        <v>787</v>
      </c>
      <c r="AC124" s="204">
        <v>46051</v>
      </c>
      <c r="AD124" s="207">
        <v>46065</v>
      </c>
      <c r="AE124" s="207">
        <v>46052</v>
      </c>
      <c r="AF124" s="211">
        <f t="shared" si="5"/>
        <v>-13</v>
      </c>
      <c r="AG124" s="209">
        <f t="shared" si="6"/>
        <v>450</v>
      </c>
      <c r="AH124" s="210">
        <f t="shared" si="7"/>
        <v>-5850</v>
      </c>
      <c r="AI124" s="211" t="s">
        <v>132</v>
      </c>
    </row>
    <row r="125" spans="1:35" x14ac:dyDescent="0.2">
      <c r="A125" s="203">
        <v>2026</v>
      </c>
      <c r="B125" s="203">
        <v>40</v>
      </c>
      <c r="C125" s="204">
        <v>46037</v>
      </c>
      <c r="D125" s="205" t="s">
        <v>788</v>
      </c>
      <c r="E125" s="204">
        <v>46024</v>
      </c>
      <c r="F125" s="205" t="s">
        <v>789</v>
      </c>
      <c r="G125" s="206">
        <v>65.760000000000005</v>
      </c>
      <c r="H125" s="206">
        <v>11.86</v>
      </c>
      <c r="I125" s="203" t="s">
        <v>122</v>
      </c>
      <c r="J125" s="206">
        <f t="shared" si="4"/>
        <v>53.900000000000006</v>
      </c>
      <c r="K125" s="203" t="s">
        <v>790</v>
      </c>
      <c r="L125" s="203" t="s">
        <v>563</v>
      </c>
      <c r="M125" s="203" t="s">
        <v>791</v>
      </c>
      <c r="N125" s="204">
        <v>46036</v>
      </c>
      <c r="O125" s="205" t="s">
        <v>792</v>
      </c>
      <c r="P125" s="203" t="s">
        <v>793</v>
      </c>
      <c r="Q125" s="203" t="s">
        <v>793</v>
      </c>
      <c r="R125" s="203" t="s">
        <v>159</v>
      </c>
      <c r="S125" s="205" t="s">
        <v>201</v>
      </c>
      <c r="T125" s="203" t="s">
        <v>202</v>
      </c>
      <c r="U125" s="203">
        <v>4430</v>
      </c>
      <c r="V125" s="203">
        <v>140</v>
      </c>
      <c r="W125" s="203">
        <v>99</v>
      </c>
      <c r="X125" s="203">
        <v>2025</v>
      </c>
      <c r="Y125" s="203">
        <v>98</v>
      </c>
      <c r="Z125" s="203">
        <v>0</v>
      </c>
      <c r="AA125" s="204">
        <v>46050</v>
      </c>
      <c r="AB125" s="203" t="s">
        <v>794</v>
      </c>
      <c r="AC125" s="204">
        <v>46051</v>
      </c>
      <c r="AD125" s="207">
        <v>46066</v>
      </c>
      <c r="AE125" s="207">
        <v>46052</v>
      </c>
      <c r="AF125" s="211">
        <f t="shared" si="5"/>
        <v>-14</v>
      </c>
      <c r="AG125" s="209">
        <f t="shared" si="6"/>
        <v>53.900000000000006</v>
      </c>
      <c r="AH125" s="210">
        <f t="shared" si="7"/>
        <v>-754.60000000000014</v>
      </c>
      <c r="AI125" s="211" t="s">
        <v>132</v>
      </c>
    </row>
    <row r="126" spans="1:35" x14ac:dyDescent="0.2">
      <c r="A126" s="203">
        <v>2026</v>
      </c>
      <c r="B126" s="203">
        <v>41</v>
      </c>
      <c r="C126" s="204">
        <v>46037</v>
      </c>
      <c r="D126" s="205" t="s">
        <v>795</v>
      </c>
      <c r="E126" s="204">
        <v>46014</v>
      </c>
      <c r="F126" s="205" t="s">
        <v>796</v>
      </c>
      <c r="G126" s="206">
        <v>1909.3</v>
      </c>
      <c r="H126" s="206">
        <v>344.3</v>
      </c>
      <c r="I126" s="203" t="s">
        <v>122</v>
      </c>
      <c r="J126" s="206">
        <f t="shared" si="4"/>
        <v>1565</v>
      </c>
      <c r="K126" s="203" t="s">
        <v>797</v>
      </c>
      <c r="L126" s="203" t="s">
        <v>563</v>
      </c>
      <c r="M126" s="203" t="s">
        <v>798</v>
      </c>
      <c r="N126" s="204">
        <v>46035</v>
      </c>
      <c r="O126" s="205" t="s">
        <v>799</v>
      </c>
      <c r="P126" s="203" t="s">
        <v>800</v>
      </c>
      <c r="Q126" s="203" t="s">
        <v>800</v>
      </c>
      <c r="R126" s="203" t="s">
        <v>437</v>
      </c>
      <c r="S126" s="205" t="s">
        <v>438</v>
      </c>
      <c r="T126" s="203" t="s">
        <v>140</v>
      </c>
      <c r="U126" s="203">
        <v>5740</v>
      </c>
      <c r="V126" s="203">
        <v>1011</v>
      </c>
      <c r="W126" s="203">
        <v>1</v>
      </c>
      <c r="X126" s="203">
        <v>2025</v>
      </c>
      <c r="Y126" s="203">
        <v>559</v>
      </c>
      <c r="Z126" s="203">
        <v>0</v>
      </c>
      <c r="AA126" s="204">
        <v>46043</v>
      </c>
      <c r="AB126" s="203" t="s">
        <v>801</v>
      </c>
      <c r="AC126" s="204">
        <v>46051</v>
      </c>
      <c r="AD126" s="207">
        <v>46065</v>
      </c>
      <c r="AE126" s="207">
        <v>46051</v>
      </c>
      <c r="AF126" s="211">
        <f t="shared" si="5"/>
        <v>-14</v>
      </c>
      <c r="AG126" s="209">
        <f t="shared" si="6"/>
        <v>1565</v>
      </c>
      <c r="AH126" s="210">
        <f t="shared" si="7"/>
        <v>-21910</v>
      </c>
      <c r="AI126" s="211" t="s">
        <v>132</v>
      </c>
    </row>
    <row r="127" spans="1:35" x14ac:dyDescent="0.2">
      <c r="A127" s="203">
        <v>2026</v>
      </c>
      <c r="B127" s="203">
        <v>42</v>
      </c>
      <c r="C127" s="204">
        <v>46037</v>
      </c>
      <c r="D127" s="205" t="s">
        <v>802</v>
      </c>
      <c r="E127" s="204">
        <v>46014</v>
      </c>
      <c r="F127" s="205" t="s">
        <v>803</v>
      </c>
      <c r="G127" s="206">
        <v>48768.84</v>
      </c>
      <c r="H127" s="206">
        <v>8794.3799999999992</v>
      </c>
      <c r="I127" s="203" t="s">
        <v>122</v>
      </c>
      <c r="J127" s="206">
        <f t="shared" si="4"/>
        <v>39974.46</v>
      </c>
      <c r="K127" s="203" t="s">
        <v>804</v>
      </c>
      <c r="L127" s="203" t="s">
        <v>563</v>
      </c>
      <c r="M127" s="203" t="s">
        <v>805</v>
      </c>
      <c r="N127" s="204">
        <v>46035</v>
      </c>
      <c r="O127" s="205" t="s">
        <v>799</v>
      </c>
      <c r="P127" s="203" t="s">
        <v>800</v>
      </c>
      <c r="Q127" s="203" t="s">
        <v>800</v>
      </c>
      <c r="R127" s="203" t="s">
        <v>437</v>
      </c>
      <c r="S127" s="205" t="s">
        <v>438</v>
      </c>
      <c r="T127" s="203" t="s">
        <v>140</v>
      </c>
      <c r="U127" s="203">
        <v>5740</v>
      </c>
      <c r="V127" s="203">
        <v>1011</v>
      </c>
      <c r="W127" s="203">
        <v>1</v>
      </c>
      <c r="X127" s="203">
        <v>2025</v>
      </c>
      <c r="Y127" s="203">
        <v>308</v>
      </c>
      <c r="Z127" s="203">
        <v>0</v>
      </c>
      <c r="AA127" s="204">
        <v>46043</v>
      </c>
      <c r="AB127" s="203" t="s">
        <v>806</v>
      </c>
      <c r="AC127" s="204">
        <v>46051</v>
      </c>
      <c r="AD127" s="207">
        <v>46065</v>
      </c>
      <c r="AE127" s="207">
        <v>46051</v>
      </c>
      <c r="AF127" s="211">
        <f t="shared" si="5"/>
        <v>-14</v>
      </c>
      <c r="AG127" s="209">
        <f t="shared" si="6"/>
        <v>39974.46</v>
      </c>
      <c r="AH127" s="210">
        <f t="shared" si="7"/>
        <v>-559642.43999999994</v>
      </c>
      <c r="AI127" s="211" t="s">
        <v>132</v>
      </c>
    </row>
    <row r="128" spans="1:35" x14ac:dyDescent="0.2">
      <c r="A128" s="203">
        <v>2026</v>
      </c>
      <c r="B128" s="203">
        <v>43</v>
      </c>
      <c r="C128" s="204">
        <v>46037</v>
      </c>
      <c r="D128" s="205" t="s">
        <v>807</v>
      </c>
      <c r="E128" s="204">
        <v>46035</v>
      </c>
      <c r="F128" s="205" t="s">
        <v>808</v>
      </c>
      <c r="G128" s="206">
        <v>25620</v>
      </c>
      <c r="H128" s="206">
        <v>4620</v>
      </c>
      <c r="I128" s="203" t="s">
        <v>122</v>
      </c>
      <c r="J128" s="206">
        <f t="shared" si="4"/>
        <v>21000</v>
      </c>
      <c r="K128" s="203" t="s">
        <v>809</v>
      </c>
      <c r="L128" s="203" t="s">
        <v>563</v>
      </c>
      <c r="M128" s="203" t="s">
        <v>810</v>
      </c>
      <c r="N128" s="204">
        <v>46035</v>
      </c>
      <c r="O128" s="205" t="s">
        <v>811</v>
      </c>
      <c r="P128" s="203" t="s">
        <v>812</v>
      </c>
      <c r="Q128" s="203" t="s">
        <v>180</v>
      </c>
      <c r="R128" s="203" t="s">
        <v>459</v>
      </c>
      <c r="S128" s="205" t="s">
        <v>731</v>
      </c>
      <c r="T128" s="203" t="s">
        <v>220</v>
      </c>
      <c r="U128" s="203">
        <v>800</v>
      </c>
      <c r="V128" s="203">
        <v>301</v>
      </c>
      <c r="W128" s="203">
        <v>99</v>
      </c>
      <c r="X128" s="203">
        <v>2025</v>
      </c>
      <c r="Y128" s="203">
        <v>403</v>
      </c>
      <c r="Z128" s="203">
        <v>0</v>
      </c>
      <c r="AA128" s="204">
        <v>46037</v>
      </c>
      <c r="AB128" s="203" t="s">
        <v>813</v>
      </c>
      <c r="AC128" s="204">
        <v>46041</v>
      </c>
      <c r="AD128" s="207">
        <v>46065</v>
      </c>
      <c r="AE128" s="207">
        <v>46041</v>
      </c>
      <c r="AF128" s="211">
        <f t="shared" si="5"/>
        <v>-24</v>
      </c>
      <c r="AG128" s="209">
        <f t="shared" si="6"/>
        <v>21000</v>
      </c>
      <c r="AH128" s="210">
        <f t="shared" si="7"/>
        <v>-504000</v>
      </c>
      <c r="AI128" s="211" t="s">
        <v>132</v>
      </c>
    </row>
    <row r="129" spans="1:35" x14ac:dyDescent="0.2">
      <c r="A129" s="203">
        <v>2026</v>
      </c>
      <c r="B129" s="203">
        <v>44</v>
      </c>
      <c r="C129" s="204">
        <v>46042</v>
      </c>
      <c r="D129" s="205" t="s">
        <v>814</v>
      </c>
      <c r="E129" s="204">
        <v>46038</v>
      </c>
      <c r="F129" s="205" t="s">
        <v>815</v>
      </c>
      <c r="G129" s="206">
        <v>4822.05</v>
      </c>
      <c r="H129" s="206">
        <v>869.55</v>
      </c>
      <c r="I129" s="203" t="s">
        <v>122</v>
      </c>
      <c r="J129" s="206">
        <f t="shared" si="4"/>
        <v>3952.5</v>
      </c>
      <c r="K129" s="203" t="s">
        <v>816</v>
      </c>
      <c r="L129" s="203" t="s">
        <v>563</v>
      </c>
      <c r="M129" s="203" t="s">
        <v>817</v>
      </c>
      <c r="N129" s="204">
        <v>46038</v>
      </c>
      <c r="O129" s="205" t="s">
        <v>818</v>
      </c>
      <c r="P129" s="203" t="s">
        <v>819</v>
      </c>
      <c r="Q129" s="203" t="s">
        <v>820</v>
      </c>
      <c r="R129" s="203" t="s">
        <v>157</v>
      </c>
      <c r="S129" s="205" t="s">
        <v>403</v>
      </c>
      <c r="T129" s="203" t="s">
        <v>821</v>
      </c>
      <c r="U129" s="203">
        <v>360</v>
      </c>
      <c r="V129" s="203">
        <v>100</v>
      </c>
      <c r="W129" s="203">
        <v>6</v>
      </c>
      <c r="X129" s="203">
        <v>2025</v>
      </c>
      <c r="Y129" s="203">
        <v>405</v>
      </c>
      <c r="Z129" s="203">
        <v>0</v>
      </c>
      <c r="AA129" s="204">
        <v>46065</v>
      </c>
      <c r="AB129" s="203" t="s">
        <v>822</v>
      </c>
      <c r="AC129" s="204">
        <v>46065</v>
      </c>
      <c r="AD129" s="207">
        <v>46068</v>
      </c>
      <c r="AE129" s="207">
        <v>46066</v>
      </c>
      <c r="AF129" s="211">
        <f t="shared" si="5"/>
        <v>-2</v>
      </c>
      <c r="AG129" s="209">
        <f t="shared" si="6"/>
        <v>3952.5</v>
      </c>
      <c r="AH129" s="210">
        <f t="shared" si="7"/>
        <v>-7905</v>
      </c>
      <c r="AI129" s="211" t="s">
        <v>132</v>
      </c>
    </row>
    <row r="130" spans="1:35" x14ac:dyDescent="0.2">
      <c r="A130" s="203">
        <v>2026</v>
      </c>
      <c r="B130" s="203">
        <v>45</v>
      </c>
      <c r="C130" s="204">
        <v>46042</v>
      </c>
      <c r="D130" s="205" t="s">
        <v>467</v>
      </c>
      <c r="E130" s="204">
        <v>46026</v>
      </c>
      <c r="F130" s="205" t="s">
        <v>823</v>
      </c>
      <c r="G130" s="206">
        <v>2305.8000000000002</v>
      </c>
      <c r="H130" s="206">
        <v>415.8</v>
      </c>
      <c r="I130" s="203" t="s">
        <v>122</v>
      </c>
      <c r="J130" s="206">
        <f t="shared" si="4"/>
        <v>1890.0000000000002</v>
      </c>
      <c r="K130" s="203" t="s">
        <v>824</v>
      </c>
      <c r="L130" s="203" t="s">
        <v>563</v>
      </c>
      <c r="M130" s="203" t="s">
        <v>825</v>
      </c>
      <c r="N130" s="204">
        <v>46040</v>
      </c>
      <c r="O130" s="205" t="s">
        <v>378</v>
      </c>
      <c r="P130" s="203" t="s">
        <v>379</v>
      </c>
      <c r="Q130" s="203" t="s">
        <v>379</v>
      </c>
      <c r="R130" s="203" t="s">
        <v>128</v>
      </c>
      <c r="S130" s="205" t="s">
        <v>129</v>
      </c>
      <c r="T130" s="203" t="s">
        <v>140</v>
      </c>
      <c r="U130" s="203">
        <v>5740</v>
      </c>
      <c r="V130" s="203">
        <v>1011</v>
      </c>
      <c r="W130" s="203">
        <v>99</v>
      </c>
      <c r="X130" s="203">
        <v>2025</v>
      </c>
      <c r="Y130" s="203">
        <v>560</v>
      </c>
      <c r="Z130" s="203">
        <v>0</v>
      </c>
      <c r="AA130" s="204">
        <v>46050</v>
      </c>
      <c r="AB130" s="203" t="s">
        <v>826</v>
      </c>
      <c r="AC130" s="204">
        <v>46051</v>
      </c>
      <c r="AD130" s="207">
        <v>46070</v>
      </c>
      <c r="AE130" s="207">
        <v>46052</v>
      </c>
      <c r="AF130" s="211">
        <f t="shared" si="5"/>
        <v>-18</v>
      </c>
      <c r="AG130" s="209">
        <f t="shared" si="6"/>
        <v>1890.0000000000002</v>
      </c>
      <c r="AH130" s="210">
        <f t="shared" si="7"/>
        <v>-34020.000000000007</v>
      </c>
      <c r="AI130" s="211" t="s">
        <v>132</v>
      </c>
    </row>
    <row r="131" spans="1:35" x14ac:dyDescent="0.2">
      <c r="A131" s="203">
        <v>2026</v>
      </c>
      <c r="B131" s="203">
        <v>46</v>
      </c>
      <c r="C131" s="204">
        <v>46042</v>
      </c>
      <c r="D131" s="205" t="s">
        <v>159</v>
      </c>
      <c r="E131" s="204">
        <v>46038</v>
      </c>
      <c r="F131" s="205" t="s">
        <v>827</v>
      </c>
      <c r="G131" s="206">
        <v>641</v>
      </c>
      <c r="H131" s="206">
        <v>0</v>
      </c>
      <c r="I131" s="203" t="s">
        <v>132</v>
      </c>
      <c r="J131" s="206">
        <f t="shared" si="4"/>
        <v>641</v>
      </c>
      <c r="K131" s="203" t="s">
        <v>828</v>
      </c>
      <c r="L131" s="203" t="s">
        <v>563</v>
      </c>
      <c r="M131" s="203" t="s">
        <v>829</v>
      </c>
      <c r="N131" s="204">
        <v>46039</v>
      </c>
      <c r="O131" s="205" t="s">
        <v>137</v>
      </c>
      <c r="P131" s="203" t="s">
        <v>138</v>
      </c>
      <c r="Q131" s="203" t="s">
        <v>139</v>
      </c>
      <c r="R131" s="203" t="s">
        <v>128</v>
      </c>
      <c r="S131" s="205" t="s">
        <v>129</v>
      </c>
      <c r="T131" s="203" t="s">
        <v>235</v>
      </c>
      <c r="U131" s="203">
        <v>580</v>
      </c>
      <c r="V131" s="203">
        <v>270</v>
      </c>
      <c r="W131" s="203">
        <v>2</v>
      </c>
      <c r="X131" s="203">
        <v>2025</v>
      </c>
      <c r="Y131" s="203">
        <v>563</v>
      </c>
      <c r="Z131" s="203">
        <v>0</v>
      </c>
      <c r="AA131" s="204">
        <v>46063</v>
      </c>
      <c r="AB131" s="203" t="s">
        <v>830</v>
      </c>
      <c r="AC131" s="204">
        <v>46064</v>
      </c>
      <c r="AD131" s="207">
        <v>46069</v>
      </c>
      <c r="AE131" s="207">
        <v>46064</v>
      </c>
      <c r="AF131" s="211">
        <f t="shared" si="5"/>
        <v>-5</v>
      </c>
      <c r="AG131" s="209">
        <f t="shared" si="6"/>
        <v>641</v>
      </c>
      <c r="AH131" s="210">
        <f t="shared" si="7"/>
        <v>-3205</v>
      </c>
      <c r="AI131" s="211" t="s">
        <v>132</v>
      </c>
    </row>
    <row r="132" spans="1:35" x14ac:dyDescent="0.2">
      <c r="A132" s="203">
        <v>2026</v>
      </c>
      <c r="B132" s="203">
        <v>47</v>
      </c>
      <c r="C132" s="204">
        <v>46042</v>
      </c>
      <c r="D132" s="205" t="s">
        <v>831</v>
      </c>
      <c r="E132" s="204">
        <v>46038</v>
      </c>
      <c r="F132" s="205" t="s">
        <v>832</v>
      </c>
      <c r="G132" s="206">
        <v>353.8</v>
      </c>
      <c r="H132" s="206">
        <v>63.8</v>
      </c>
      <c r="I132" s="203" t="s">
        <v>122</v>
      </c>
      <c r="J132" s="206">
        <f t="shared" si="4"/>
        <v>290</v>
      </c>
      <c r="K132" s="203" t="s">
        <v>833</v>
      </c>
      <c r="L132" s="203" t="s">
        <v>563</v>
      </c>
      <c r="M132" s="203" t="s">
        <v>834</v>
      </c>
      <c r="N132" s="204">
        <v>46038</v>
      </c>
      <c r="O132" s="205" t="s">
        <v>445</v>
      </c>
      <c r="P132" s="203" t="s">
        <v>446</v>
      </c>
      <c r="Q132" s="203" t="s">
        <v>446</v>
      </c>
      <c r="R132" s="203" t="s">
        <v>437</v>
      </c>
      <c r="S132" s="205" t="s">
        <v>438</v>
      </c>
      <c r="T132" s="203" t="s">
        <v>835</v>
      </c>
      <c r="U132" s="203">
        <v>1560</v>
      </c>
      <c r="V132" s="203">
        <v>440</v>
      </c>
      <c r="W132" s="203">
        <v>99</v>
      </c>
      <c r="X132" s="203">
        <v>2025</v>
      </c>
      <c r="Y132" s="203">
        <v>418</v>
      </c>
      <c r="Z132" s="203">
        <v>0</v>
      </c>
      <c r="AA132" s="204">
        <v>46065</v>
      </c>
      <c r="AB132" s="203" t="s">
        <v>836</v>
      </c>
      <c r="AC132" s="204">
        <v>46065</v>
      </c>
      <c r="AD132" s="207">
        <v>46068</v>
      </c>
      <c r="AE132" s="207">
        <v>46066</v>
      </c>
      <c r="AF132" s="211">
        <f t="shared" si="5"/>
        <v>-2</v>
      </c>
      <c r="AG132" s="209">
        <f t="shared" si="6"/>
        <v>290</v>
      </c>
      <c r="AH132" s="210">
        <f t="shared" si="7"/>
        <v>-580</v>
      </c>
      <c r="AI132" s="211" t="s">
        <v>132</v>
      </c>
    </row>
    <row r="133" spans="1:35" x14ac:dyDescent="0.2">
      <c r="A133" s="203">
        <v>2026</v>
      </c>
      <c r="B133" s="203">
        <v>48</v>
      </c>
      <c r="C133" s="204">
        <v>46042</v>
      </c>
      <c r="D133" s="205" t="s">
        <v>837</v>
      </c>
      <c r="E133" s="204">
        <v>46041</v>
      </c>
      <c r="F133" s="205" t="s">
        <v>838</v>
      </c>
      <c r="G133" s="206">
        <v>3172</v>
      </c>
      <c r="H133" s="206">
        <v>572</v>
      </c>
      <c r="I133" s="203" t="s">
        <v>122</v>
      </c>
      <c r="J133" s="206">
        <f t="shared" si="4"/>
        <v>2600</v>
      </c>
      <c r="K133" s="203" t="s">
        <v>839</v>
      </c>
      <c r="L133" s="203" t="s">
        <v>563</v>
      </c>
      <c r="M133" s="203" t="s">
        <v>840</v>
      </c>
      <c r="N133" s="204">
        <v>46042</v>
      </c>
      <c r="O133" s="205" t="s">
        <v>841</v>
      </c>
      <c r="P133" s="203" t="s">
        <v>842</v>
      </c>
      <c r="Q133" s="203" t="s">
        <v>842</v>
      </c>
      <c r="R133" s="203" t="s">
        <v>159</v>
      </c>
      <c r="S133" s="205" t="s">
        <v>201</v>
      </c>
      <c r="T133" s="203" t="s">
        <v>202</v>
      </c>
      <c r="U133" s="203">
        <v>4430</v>
      </c>
      <c r="V133" s="203">
        <v>140</v>
      </c>
      <c r="W133" s="203">
        <v>99</v>
      </c>
      <c r="X133" s="203">
        <v>2025</v>
      </c>
      <c r="Y133" s="203">
        <v>600</v>
      </c>
      <c r="Z133" s="203">
        <v>0</v>
      </c>
      <c r="AA133" s="204">
        <v>46050</v>
      </c>
      <c r="AB133" s="203" t="s">
        <v>843</v>
      </c>
      <c r="AC133" s="204">
        <v>46051</v>
      </c>
      <c r="AD133" s="207">
        <v>46072</v>
      </c>
      <c r="AE133" s="207">
        <v>46051</v>
      </c>
      <c r="AF133" s="211">
        <f t="shared" si="5"/>
        <v>-21</v>
      </c>
      <c r="AG133" s="209">
        <f t="shared" si="6"/>
        <v>2600</v>
      </c>
      <c r="AH133" s="210">
        <f t="shared" si="7"/>
        <v>-54600</v>
      </c>
      <c r="AI133" s="211" t="s">
        <v>132</v>
      </c>
    </row>
    <row r="134" spans="1:35" x14ac:dyDescent="0.2">
      <c r="A134" s="203">
        <v>2026</v>
      </c>
      <c r="B134" s="203">
        <v>49</v>
      </c>
      <c r="C134" s="204">
        <v>46042</v>
      </c>
      <c r="D134" s="205" t="s">
        <v>844</v>
      </c>
      <c r="E134" s="204">
        <v>46041</v>
      </c>
      <c r="F134" s="205" t="s">
        <v>845</v>
      </c>
      <c r="G134" s="206">
        <v>219.6</v>
      </c>
      <c r="H134" s="206">
        <v>39.6</v>
      </c>
      <c r="I134" s="203" t="s">
        <v>122</v>
      </c>
      <c r="J134" s="206">
        <f t="shared" si="4"/>
        <v>180</v>
      </c>
      <c r="K134" s="203" t="s">
        <v>846</v>
      </c>
      <c r="L134" s="203" t="s">
        <v>563</v>
      </c>
      <c r="M134" s="203" t="s">
        <v>847</v>
      </c>
      <c r="N134" s="204">
        <v>46041</v>
      </c>
      <c r="O134" s="205" t="s">
        <v>578</v>
      </c>
      <c r="P134" s="203" t="s">
        <v>579</v>
      </c>
      <c r="Q134" s="203" t="s">
        <v>579</v>
      </c>
      <c r="R134" s="203" t="s">
        <v>210</v>
      </c>
      <c r="S134" s="205" t="s">
        <v>211</v>
      </c>
      <c r="T134" s="203" t="s">
        <v>248</v>
      </c>
      <c r="U134" s="203">
        <v>250</v>
      </c>
      <c r="V134" s="203">
        <v>100</v>
      </c>
      <c r="W134" s="203">
        <v>24</v>
      </c>
      <c r="X134" s="203">
        <v>2026</v>
      </c>
      <c r="Y134" s="203">
        <v>647</v>
      </c>
      <c r="Z134" s="203">
        <v>0</v>
      </c>
      <c r="AA134" s="204">
        <v>46065</v>
      </c>
      <c r="AB134" s="203" t="s">
        <v>577</v>
      </c>
      <c r="AC134" s="204">
        <v>46065</v>
      </c>
      <c r="AD134" s="207">
        <v>46071</v>
      </c>
      <c r="AE134" s="207">
        <v>46066</v>
      </c>
      <c r="AF134" s="211">
        <f t="shared" si="5"/>
        <v>-5</v>
      </c>
      <c r="AG134" s="209">
        <f t="shared" si="6"/>
        <v>180</v>
      </c>
      <c r="AH134" s="210">
        <f t="shared" si="7"/>
        <v>-900</v>
      </c>
      <c r="AI134" s="211" t="s">
        <v>132</v>
      </c>
    </row>
    <row r="135" spans="1:35" x14ac:dyDescent="0.2">
      <c r="A135" s="203">
        <v>2026</v>
      </c>
      <c r="B135" s="203">
        <v>50</v>
      </c>
      <c r="C135" s="204">
        <v>46042</v>
      </c>
      <c r="D135" s="205" t="s">
        <v>848</v>
      </c>
      <c r="E135" s="204">
        <v>46041</v>
      </c>
      <c r="F135" s="205" t="s">
        <v>849</v>
      </c>
      <c r="G135" s="206">
        <v>36.6</v>
      </c>
      <c r="H135" s="206">
        <v>6.6</v>
      </c>
      <c r="I135" s="203" t="s">
        <v>122</v>
      </c>
      <c r="J135" s="206">
        <f t="shared" ref="J135:J198" si="8">IF(I135="SI",G135-H135,G135)</f>
        <v>30</v>
      </c>
      <c r="K135" s="203" t="s">
        <v>850</v>
      </c>
      <c r="L135" s="203" t="s">
        <v>563</v>
      </c>
      <c r="M135" s="203" t="s">
        <v>851</v>
      </c>
      <c r="N135" s="204">
        <v>46041</v>
      </c>
      <c r="O135" s="205" t="s">
        <v>578</v>
      </c>
      <c r="P135" s="203" t="s">
        <v>579</v>
      </c>
      <c r="Q135" s="203" t="s">
        <v>579</v>
      </c>
      <c r="R135" s="203" t="s">
        <v>210</v>
      </c>
      <c r="S135" s="205" t="s">
        <v>211</v>
      </c>
      <c r="T135" s="203" t="s">
        <v>248</v>
      </c>
      <c r="U135" s="203">
        <v>250</v>
      </c>
      <c r="V135" s="203">
        <v>100</v>
      </c>
      <c r="W135" s="203">
        <v>24</v>
      </c>
      <c r="X135" s="203">
        <v>2026</v>
      </c>
      <c r="Y135" s="203">
        <v>648</v>
      </c>
      <c r="Z135" s="203">
        <v>0</v>
      </c>
      <c r="AA135" s="204">
        <v>46065</v>
      </c>
      <c r="AB135" s="203" t="s">
        <v>584</v>
      </c>
      <c r="AC135" s="204">
        <v>46065</v>
      </c>
      <c r="AD135" s="207">
        <v>46071</v>
      </c>
      <c r="AE135" s="207">
        <v>46066</v>
      </c>
      <c r="AF135" s="211">
        <f t="shared" ref="AF135:AF198" si="9">AE135-AD135</f>
        <v>-5</v>
      </c>
      <c r="AG135" s="209">
        <f t="shared" ref="AG135:AG198" si="10">IF(AI135="SI",0,J135)</f>
        <v>30</v>
      </c>
      <c r="AH135" s="210">
        <f t="shared" ref="AH135:AH198" si="11">AG135*AF135</f>
        <v>-150</v>
      </c>
      <c r="AI135" s="211" t="s">
        <v>132</v>
      </c>
    </row>
    <row r="136" spans="1:35" x14ac:dyDescent="0.2">
      <c r="A136" s="203">
        <v>2026</v>
      </c>
      <c r="B136" s="203">
        <v>51</v>
      </c>
      <c r="C136" s="204">
        <v>46042</v>
      </c>
      <c r="D136" s="205" t="s">
        <v>852</v>
      </c>
      <c r="E136" s="204">
        <v>46035</v>
      </c>
      <c r="F136" s="205" t="s">
        <v>853</v>
      </c>
      <c r="G136" s="206">
        <v>13820.68</v>
      </c>
      <c r="H136" s="206">
        <v>2492.25</v>
      </c>
      <c r="I136" s="203" t="s">
        <v>122</v>
      </c>
      <c r="J136" s="206">
        <f t="shared" si="8"/>
        <v>11328.43</v>
      </c>
      <c r="K136" s="203" t="s">
        <v>239</v>
      </c>
      <c r="L136" s="203" t="s">
        <v>563</v>
      </c>
      <c r="M136" s="203" t="s">
        <v>854</v>
      </c>
      <c r="N136" s="204">
        <v>46039</v>
      </c>
      <c r="O136" s="205" t="s">
        <v>241</v>
      </c>
      <c r="P136" s="203" t="s">
        <v>242</v>
      </c>
      <c r="Q136" s="203" t="s">
        <v>242</v>
      </c>
      <c r="R136" s="203" t="s">
        <v>128</v>
      </c>
      <c r="S136" s="205" t="s">
        <v>129</v>
      </c>
      <c r="T136" s="203" t="s">
        <v>243</v>
      </c>
      <c r="U136" s="203">
        <v>2890</v>
      </c>
      <c r="V136" s="203">
        <v>790</v>
      </c>
      <c r="W136" s="203">
        <v>1</v>
      </c>
      <c r="X136" s="203">
        <v>2025</v>
      </c>
      <c r="Y136" s="203">
        <v>153</v>
      </c>
      <c r="Z136" s="203">
        <v>0</v>
      </c>
      <c r="AA136" s="204">
        <v>46050</v>
      </c>
      <c r="AB136" s="203" t="s">
        <v>855</v>
      </c>
      <c r="AC136" s="204">
        <v>46051</v>
      </c>
      <c r="AD136" s="207">
        <v>46069</v>
      </c>
      <c r="AE136" s="207">
        <v>46052</v>
      </c>
      <c r="AF136" s="211">
        <f t="shared" si="9"/>
        <v>-17</v>
      </c>
      <c r="AG136" s="209">
        <f t="shared" si="10"/>
        <v>11328.43</v>
      </c>
      <c r="AH136" s="210">
        <f t="shared" si="11"/>
        <v>-192583.31</v>
      </c>
      <c r="AI136" s="211" t="s">
        <v>132</v>
      </c>
    </row>
    <row r="137" spans="1:35" x14ac:dyDescent="0.2">
      <c r="A137" s="203">
        <v>2026</v>
      </c>
      <c r="B137" s="203">
        <v>52</v>
      </c>
      <c r="C137" s="204">
        <v>46042</v>
      </c>
      <c r="D137" s="205" t="s">
        <v>856</v>
      </c>
      <c r="E137" s="204">
        <v>46035</v>
      </c>
      <c r="F137" s="205" t="s">
        <v>857</v>
      </c>
      <c r="G137" s="206">
        <v>3432.95</v>
      </c>
      <c r="H137" s="206">
        <v>619.05999999999995</v>
      </c>
      <c r="I137" s="203" t="s">
        <v>122</v>
      </c>
      <c r="J137" s="206">
        <f t="shared" si="8"/>
        <v>2813.89</v>
      </c>
      <c r="K137" s="203" t="s">
        <v>239</v>
      </c>
      <c r="L137" s="203" t="s">
        <v>563</v>
      </c>
      <c r="M137" s="203" t="s">
        <v>858</v>
      </c>
      <c r="N137" s="204">
        <v>46039</v>
      </c>
      <c r="O137" s="205" t="s">
        <v>241</v>
      </c>
      <c r="P137" s="203" t="s">
        <v>242</v>
      </c>
      <c r="Q137" s="203" t="s">
        <v>242</v>
      </c>
      <c r="R137" s="203" t="s">
        <v>128</v>
      </c>
      <c r="S137" s="205" t="s">
        <v>129</v>
      </c>
      <c r="T137" s="203" t="s">
        <v>248</v>
      </c>
      <c r="U137" s="203">
        <v>250</v>
      </c>
      <c r="V137" s="203">
        <v>670</v>
      </c>
      <c r="W137" s="203">
        <v>8</v>
      </c>
      <c r="X137" s="203">
        <v>2025</v>
      </c>
      <c r="Y137" s="203">
        <v>150</v>
      </c>
      <c r="Z137" s="203">
        <v>0</v>
      </c>
      <c r="AA137" s="204">
        <v>46050</v>
      </c>
      <c r="AB137" s="203" t="s">
        <v>720</v>
      </c>
      <c r="AC137" s="204">
        <v>46051</v>
      </c>
      <c r="AD137" s="207">
        <v>46069</v>
      </c>
      <c r="AE137" s="207">
        <v>46052</v>
      </c>
      <c r="AF137" s="211">
        <f t="shared" si="9"/>
        <v>-17</v>
      </c>
      <c r="AG137" s="209">
        <f t="shared" si="10"/>
        <v>2813.89</v>
      </c>
      <c r="AH137" s="210">
        <f t="shared" si="11"/>
        <v>-47836.13</v>
      </c>
      <c r="AI137" s="211" t="s">
        <v>132</v>
      </c>
    </row>
    <row r="138" spans="1:35" x14ac:dyDescent="0.2">
      <c r="A138" s="203">
        <v>2026</v>
      </c>
      <c r="B138" s="203">
        <v>53</v>
      </c>
      <c r="C138" s="204">
        <v>46042</v>
      </c>
      <c r="D138" s="205" t="s">
        <v>859</v>
      </c>
      <c r="E138" s="204">
        <v>46035</v>
      </c>
      <c r="F138" s="205" t="s">
        <v>860</v>
      </c>
      <c r="G138" s="206">
        <v>1673.49</v>
      </c>
      <c r="H138" s="206">
        <v>301.77999999999997</v>
      </c>
      <c r="I138" s="203" t="s">
        <v>122</v>
      </c>
      <c r="J138" s="206">
        <f t="shared" si="8"/>
        <v>1371.71</v>
      </c>
      <c r="K138" s="203" t="s">
        <v>239</v>
      </c>
      <c r="L138" s="203" t="s">
        <v>563</v>
      </c>
      <c r="M138" s="203" t="s">
        <v>861</v>
      </c>
      <c r="N138" s="204">
        <v>46038</v>
      </c>
      <c r="O138" s="205" t="s">
        <v>241</v>
      </c>
      <c r="P138" s="203" t="s">
        <v>242</v>
      </c>
      <c r="Q138" s="203" t="s">
        <v>242</v>
      </c>
      <c r="R138" s="203" t="s">
        <v>210</v>
      </c>
      <c r="S138" s="205" t="s">
        <v>211</v>
      </c>
      <c r="T138" s="203" t="s">
        <v>253</v>
      </c>
      <c r="U138" s="203">
        <v>1570</v>
      </c>
      <c r="V138" s="203">
        <v>440</v>
      </c>
      <c r="W138" s="203">
        <v>9</v>
      </c>
      <c r="X138" s="203">
        <v>2025</v>
      </c>
      <c r="Y138" s="203">
        <v>147</v>
      </c>
      <c r="Z138" s="203">
        <v>0</v>
      </c>
      <c r="AA138" s="204">
        <v>46065</v>
      </c>
      <c r="AB138" s="203" t="s">
        <v>862</v>
      </c>
      <c r="AC138" s="204">
        <v>46065</v>
      </c>
      <c r="AD138" s="207">
        <v>46068</v>
      </c>
      <c r="AE138" s="207">
        <v>46066</v>
      </c>
      <c r="AF138" s="211">
        <f t="shared" si="9"/>
        <v>-2</v>
      </c>
      <c r="AG138" s="209">
        <f t="shared" si="10"/>
        <v>1371.71</v>
      </c>
      <c r="AH138" s="210">
        <f t="shared" si="11"/>
        <v>-2743.42</v>
      </c>
      <c r="AI138" s="211" t="s">
        <v>132</v>
      </c>
    </row>
    <row r="139" spans="1:35" x14ac:dyDescent="0.2">
      <c r="A139" s="203">
        <v>2026</v>
      </c>
      <c r="B139" s="203">
        <v>54</v>
      </c>
      <c r="C139" s="204">
        <v>46042</v>
      </c>
      <c r="D139" s="205" t="s">
        <v>863</v>
      </c>
      <c r="E139" s="204">
        <v>46035</v>
      </c>
      <c r="F139" s="205" t="s">
        <v>864</v>
      </c>
      <c r="G139" s="206">
        <v>1312.7</v>
      </c>
      <c r="H139" s="206">
        <v>236.72</v>
      </c>
      <c r="I139" s="203" t="s">
        <v>122</v>
      </c>
      <c r="J139" s="206">
        <f t="shared" si="8"/>
        <v>1075.98</v>
      </c>
      <c r="K139" s="203" t="s">
        <v>239</v>
      </c>
      <c r="L139" s="203" t="s">
        <v>563</v>
      </c>
      <c r="M139" s="203" t="s">
        <v>865</v>
      </c>
      <c r="N139" s="204">
        <v>46040</v>
      </c>
      <c r="O139" s="205" t="s">
        <v>241</v>
      </c>
      <c r="P139" s="203" t="s">
        <v>242</v>
      </c>
      <c r="Q139" s="203" t="s">
        <v>242</v>
      </c>
      <c r="R139" s="203" t="s">
        <v>210</v>
      </c>
      <c r="S139" s="205" t="s">
        <v>211</v>
      </c>
      <c r="T139" s="203" t="s">
        <v>248</v>
      </c>
      <c r="U139" s="203">
        <v>250</v>
      </c>
      <c r="V139" s="203">
        <v>100</v>
      </c>
      <c r="W139" s="203">
        <v>23</v>
      </c>
      <c r="X139" s="203">
        <v>2025</v>
      </c>
      <c r="Y139" s="203">
        <v>145</v>
      </c>
      <c r="Z139" s="203">
        <v>0</v>
      </c>
      <c r="AA139" s="204">
        <v>46065</v>
      </c>
      <c r="AB139" s="203" t="s">
        <v>866</v>
      </c>
      <c r="AC139" s="204">
        <v>46065</v>
      </c>
      <c r="AD139" s="207">
        <v>46070</v>
      </c>
      <c r="AE139" s="207">
        <v>46066</v>
      </c>
      <c r="AF139" s="211">
        <f t="shared" si="9"/>
        <v>-4</v>
      </c>
      <c r="AG139" s="209">
        <f t="shared" si="10"/>
        <v>1075.98</v>
      </c>
      <c r="AH139" s="210">
        <f t="shared" si="11"/>
        <v>-4303.92</v>
      </c>
      <c r="AI139" s="211" t="s">
        <v>132</v>
      </c>
    </row>
    <row r="140" spans="1:35" x14ac:dyDescent="0.2">
      <c r="A140" s="203">
        <v>2026</v>
      </c>
      <c r="B140" s="203">
        <v>55</v>
      </c>
      <c r="C140" s="204">
        <v>46042</v>
      </c>
      <c r="D140" s="205" t="s">
        <v>867</v>
      </c>
      <c r="E140" s="204">
        <v>46035</v>
      </c>
      <c r="F140" s="205" t="s">
        <v>868</v>
      </c>
      <c r="G140" s="206">
        <v>904.79</v>
      </c>
      <c r="H140" s="206">
        <v>163.16</v>
      </c>
      <c r="I140" s="203" t="s">
        <v>122</v>
      </c>
      <c r="J140" s="206">
        <f t="shared" si="8"/>
        <v>741.63</v>
      </c>
      <c r="K140" s="203" t="s">
        <v>239</v>
      </c>
      <c r="L140" s="203" t="s">
        <v>563</v>
      </c>
      <c r="M140" s="203" t="s">
        <v>869</v>
      </c>
      <c r="N140" s="204">
        <v>46040</v>
      </c>
      <c r="O140" s="205" t="s">
        <v>241</v>
      </c>
      <c r="P140" s="203" t="s">
        <v>242</v>
      </c>
      <c r="Q140" s="203" t="s">
        <v>242</v>
      </c>
      <c r="R140" s="203" t="s">
        <v>128</v>
      </c>
      <c r="S140" s="205" t="s">
        <v>129</v>
      </c>
      <c r="T140" s="203" t="s">
        <v>248</v>
      </c>
      <c r="U140" s="203">
        <v>250</v>
      </c>
      <c r="V140" s="203">
        <v>670</v>
      </c>
      <c r="W140" s="203">
        <v>8</v>
      </c>
      <c r="X140" s="203">
        <v>2025</v>
      </c>
      <c r="Y140" s="203">
        <v>150</v>
      </c>
      <c r="Z140" s="203">
        <v>0</v>
      </c>
      <c r="AA140" s="204">
        <v>46050</v>
      </c>
      <c r="AB140" s="203" t="s">
        <v>720</v>
      </c>
      <c r="AC140" s="204">
        <v>46051</v>
      </c>
      <c r="AD140" s="207">
        <v>46070</v>
      </c>
      <c r="AE140" s="207">
        <v>46052</v>
      </c>
      <c r="AF140" s="211">
        <f t="shared" si="9"/>
        <v>-18</v>
      </c>
      <c r="AG140" s="209">
        <f t="shared" si="10"/>
        <v>741.63</v>
      </c>
      <c r="AH140" s="210">
        <f t="shared" si="11"/>
        <v>-13349.34</v>
      </c>
      <c r="AI140" s="211" t="s">
        <v>132</v>
      </c>
    </row>
    <row r="141" spans="1:35" x14ac:dyDescent="0.2">
      <c r="A141" s="203">
        <v>2026</v>
      </c>
      <c r="B141" s="203">
        <v>56</v>
      </c>
      <c r="C141" s="204">
        <v>46042</v>
      </c>
      <c r="D141" s="205" t="s">
        <v>870</v>
      </c>
      <c r="E141" s="204">
        <v>46035</v>
      </c>
      <c r="F141" s="205" t="s">
        <v>871</v>
      </c>
      <c r="G141" s="206">
        <v>351.06</v>
      </c>
      <c r="H141" s="206">
        <v>63.31</v>
      </c>
      <c r="I141" s="203" t="s">
        <v>122</v>
      </c>
      <c r="J141" s="206">
        <f t="shared" si="8"/>
        <v>287.75</v>
      </c>
      <c r="K141" s="203" t="s">
        <v>239</v>
      </c>
      <c r="L141" s="203" t="s">
        <v>563</v>
      </c>
      <c r="M141" s="203" t="s">
        <v>872</v>
      </c>
      <c r="N141" s="204">
        <v>46040</v>
      </c>
      <c r="O141" s="205" t="s">
        <v>241</v>
      </c>
      <c r="P141" s="203" t="s">
        <v>242</v>
      </c>
      <c r="Q141" s="203" t="s">
        <v>242</v>
      </c>
      <c r="R141" s="203" t="s">
        <v>210</v>
      </c>
      <c r="S141" s="205" t="s">
        <v>211</v>
      </c>
      <c r="T141" s="203" t="s">
        <v>271</v>
      </c>
      <c r="U141" s="203">
        <v>1460</v>
      </c>
      <c r="V141" s="203">
        <v>400</v>
      </c>
      <c r="W141" s="203">
        <v>5</v>
      </c>
      <c r="X141" s="203">
        <v>2025</v>
      </c>
      <c r="Y141" s="203">
        <v>146</v>
      </c>
      <c r="Z141" s="203">
        <v>0</v>
      </c>
      <c r="AA141" s="204">
        <v>46065</v>
      </c>
      <c r="AB141" s="203" t="s">
        <v>873</v>
      </c>
      <c r="AC141" s="204">
        <v>46065</v>
      </c>
      <c r="AD141" s="207">
        <v>46070</v>
      </c>
      <c r="AE141" s="207">
        <v>46066</v>
      </c>
      <c r="AF141" s="211">
        <f t="shared" si="9"/>
        <v>-4</v>
      </c>
      <c r="AG141" s="209">
        <f t="shared" si="10"/>
        <v>287.75</v>
      </c>
      <c r="AH141" s="210">
        <f t="shared" si="11"/>
        <v>-1151</v>
      </c>
      <c r="AI141" s="211" t="s">
        <v>132</v>
      </c>
    </row>
    <row r="142" spans="1:35" x14ac:dyDescent="0.2">
      <c r="A142" s="203">
        <v>2026</v>
      </c>
      <c r="B142" s="203">
        <v>57</v>
      </c>
      <c r="C142" s="204">
        <v>46042</v>
      </c>
      <c r="D142" s="205" t="s">
        <v>874</v>
      </c>
      <c r="E142" s="204">
        <v>46035</v>
      </c>
      <c r="F142" s="205" t="s">
        <v>875</v>
      </c>
      <c r="G142" s="206">
        <v>198.77</v>
      </c>
      <c r="H142" s="206">
        <v>18.07</v>
      </c>
      <c r="I142" s="203" t="s">
        <v>122</v>
      </c>
      <c r="J142" s="206">
        <f t="shared" si="8"/>
        <v>180.70000000000002</v>
      </c>
      <c r="K142" s="203" t="s">
        <v>239</v>
      </c>
      <c r="L142" s="203" t="s">
        <v>563</v>
      </c>
      <c r="M142" s="203" t="s">
        <v>876</v>
      </c>
      <c r="N142" s="204">
        <v>46038</v>
      </c>
      <c r="O142" s="205" t="s">
        <v>241</v>
      </c>
      <c r="P142" s="203" t="s">
        <v>242</v>
      </c>
      <c r="Q142" s="203" t="s">
        <v>242</v>
      </c>
      <c r="R142" s="203" t="s">
        <v>210</v>
      </c>
      <c r="S142" s="205" t="s">
        <v>211</v>
      </c>
      <c r="T142" s="203" t="s">
        <v>253</v>
      </c>
      <c r="U142" s="203">
        <v>1570</v>
      </c>
      <c r="V142" s="203">
        <v>440</v>
      </c>
      <c r="W142" s="203">
        <v>9</v>
      </c>
      <c r="X142" s="203">
        <v>2025</v>
      </c>
      <c r="Y142" s="203">
        <v>147</v>
      </c>
      <c r="Z142" s="203">
        <v>0</v>
      </c>
      <c r="AA142" s="204">
        <v>46065</v>
      </c>
      <c r="AB142" s="203" t="s">
        <v>862</v>
      </c>
      <c r="AC142" s="204">
        <v>46065</v>
      </c>
      <c r="AD142" s="207">
        <v>46068</v>
      </c>
      <c r="AE142" s="207">
        <v>46066</v>
      </c>
      <c r="AF142" s="211">
        <f t="shared" si="9"/>
        <v>-2</v>
      </c>
      <c r="AG142" s="209">
        <f t="shared" si="10"/>
        <v>180.70000000000002</v>
      </c>
      <c r="AH142" s="210">
        <f t="shared" si="11"/>
        <v>-361.40000000000003</v>
      </c>
      <c r="AI142" s="211" t="s">
        <v>132</v>
      </c>
    </row>
    <row r="143" spans="1:35" x14ac:dyDescent="0.2">
      <c r="A143" s="203">
        <v>2026</v>
      </c>
      <c r="B143" s="203">
        <v>58</v>
      </c>
      <c r="C143" s="204">
        <v>46042</v>
      </c>
      <c r="D143" s="205" t="s">
        <v>877</v>
      </c>
      <c r="E143" s="204">
        <v>46035</v>
      </c>
      <c r="F143" s="205" t="s">
        <v>878</v>
      </c>
      <c r="G143" s="206">
        <v>181.78</v>
      </c>
      <c r="H143" s="206">
        <v>32.78</v>
      </c>
      <c r="I143" s="203" t="s">
        <v>122</v>
      </c>
      <c r="J143" s="206">
        <f t="shared" si="8"/>
        <v>149</v>
      </c>
      <c r="K143" s="203" t="s">
        <v>239</v>
      </c>
      <c r="L143" s="203" t="s">
        <v>563</v>
      </c>
      <c r="M143" s="203" t="s">
        <v>879</v>
      </c>
      <c r="N143" s="204">
        <v>46039</v>
      </c>
      <c r="O143" s="205" t="s">
        <v>241</v>
      </c>
      <c r="P143" s="203" t="s">
        <v>242</v>
      </c>
      <c r="Q143" s="203" t="s">
        <v>242</v>
      </c>
      <c r="R143" s="203" t="s">
        <v>128</v>
      </c>
      <c r="S143" s="205" t="s">
        <v>129</v>
      </c>
      <c r="T143" s="203" t="s">
        <v>243</v>
      </c>
      <c r="U143" s="203">
        <v>2890</v>
      </c>
      <c r="V143" s="203">
        <v>790</v>
      </c>
      <c r="W143" s="203">
        <v>1</v>
      </c>
      <c r="X143" s="203">
        <v>2025</v>
      </c>
      <c r="Y143" s="203">
        <v>153</v>
      </c>
      <c r="Z143" s="203">
        <v>0</v>
      </c>
      <c r="AA143" s="204">
        <v>46050</v>
      </c>
      <c r="AB143" s="203" t="s">
        <v>855</v>
      </c>
      <c r="AC143" s="204">
        <v>46051</v>
      </c>
      <c r="AD143" s="207">
        <v>46069</v>
      </c>
      <c r="AE143" s="207">
        <v>46052</v>
      </c>
      <c r="AF143" s="211">
        <f t="shared" si="9"/>
        <v>-17</v>
      </c>
      <c r="AG143" s="209">
        <f t="shared" si="10"/>
        <v>149</v>
      </c>
      <c r="AH143" s="210">
        <f t="shared" si="11"/>
        <v>-2533</v>
      </c>
      <c r="AI143" s="211" t="s">
        <v>132</v>
      </c>
    </row>
    <row r="144" spans="1:35" x14ac:dyDescent="0.2">
      <c r="A144" s="203">
        <v>2026</v>
      </c>
      <c r="B144" s="203">
        <v>59</v>
      </c>
      <c r="C144" s="204">
        <v>46042</v>
      </c>
      <c r="D144" s="205" t="s">
        <v>880</v>
      </c>
      <c r="E144" s="204">
        <v>46035</v>
      </c>
      <c r="F144" s="205" t="s">
        <v>881</v>
      </c>
      <c r="G144" s="206">
        <v>176.86</v>
      </c>
      <c r="H144" s="206">
        <v>31.89</v>
      </c>
      <c r="I144" s="203" t="s">
        <v>122</v>
      </c>
      <c r="J144" s="206">
        <f t="shared" si="8"/>
        <v>144.97000000000003</v>
      </c>
      <c r="K144" s="203" t="s">
        <v>239</v>
      </c>
      <c r="L144" s="203" t="s">
        <v>563</v>
      </c>
      <c r="M144" s="203" t="s">
        <v>882</v>
      </c>
      <c r="N144" s="204">
        <v>46039</v>
      </c>
      <c r="O144" s="205" t="s">
        <v>241</v>
      </c>
      <c r="P144" s="203" t="s">
        <v>242</v>
      </c>
      <c r="Q144" s="203" t="s">
        <v>242</v>
      </c>
      <c r="R144" s="203" t="s">
        <v>210</v>
      </c>
      <c r="S144" s="205" t="s">
        <v>211</v>
      </c>
      <c r="T144" s="203" t="s">
        <v>248</v>
      </c>
      <c r="U144" s="203">
        <v>250</v>
      </c>
      <c r="V144" s="203">
        <v>100</v>
      </c>
      <c r="W144" s="203">
        <v>23</v>
      </c>
      <c r="X144" s="203">
        <v>2025</v>
      </c>
      <c r="Y144" s="203">
        <v>145</v>
      </c>
      <c r="Z144" s="203">
        <v>0</v>
      </c>
      <c r="AA144" s="204">
        <v>46065</v>
      </c>
      <c r="AB144" s="203" t="s">
        <v>866</v>
      </c>
      <c r="AC144" s="204">
        <v>46065</v>
      </c>
      <c r="AD144" s="207">
        <v>46069</v>
      </c>
      <c r="AE144" s="207">
        <v>46066</v>
      </c>
      <c r="AF144" s="211">
        <f t="shared" si="9"/>
        <v>-3</v>
      </c>
      <c r="AG144" s="209">
        <f t="shared" si="10"/>
        <v>144.97000000000003</v>
      </c>
      <c r="AH144" s="210">
        <f t="shared" si="11"/>
        <v>-434.91000000000008</v>
      </c>
      <c r="AI144" s="211" t="s">
        <v>132</v>
      </c>
    </row>
    <row r="145" spans="1:35" x14ac:dyDescent="0.2">
      <c r="A145" s="203">
        <v>2026</v>
      </c>
      <c r="B145" s="203">
        <v>60</v>
      </c>
      <c r="C145" s="204">
        <v>46042</v>
      </c>
      <c r="D145" s="205" t="s">
        <v>883</v>
      </c>
      <c r="E145" s="204">
        <v>46035</v>
      </c>
      <c r="F145" s="205" t="s">
        <v>884</v>
      </c>
      <c r="G145" s="206">
        <v>168.81</v>
      </c>
      <c r="H145" s="206">
        <v>30.44</v>
      </c>
      <c r="I145" s="203" t="s">
        <v>122</v>
      </c>
      <c r="J145" s="206">
        <f t="shared" si="8"/>
        <v>138.37</v>
      </c>
      <c r="K145" s="203" t="s">
        <v>239</v>
      </c>
      <c r="L145" s="203" t="s">
        <v>563</v>
      </c>
      <c r="M145" s="203" t="s">
        <v>885</v>
      </c>
      <c r="N145" s="204">
        <v>46039</v>
      </c>
      <c r="O145" s="205" t="s">
        <v>241</v>
      </c>
      <c r="P145" s="203" t="s">
        <v>242</v>
      </c>
      <c r="Q145" s="203" t="s">
        <v>242</v>
      </c>
      <c r="R145" s="203" t="s">
        <v>210</v>
      </c>
      <c r="S145" s="205" t="s">
        <v>211</v>
      </c>
      <c r="T145" s="203" t="s">
        <v>248</v>
      </c>
      <c r="U145" s="203">
        <v>250</v>
      </c>
      <c r="V145" s="203">
        <v>712</v>
      </c>
      <c r="W145" s="203">
        <v>5</v>
      </c>
      <c r="X145" s="203">
        <v>2025</v>
      </c>
      <c r="Y145" s="203">
        <v>151</v>
      </c>
      <c r="Z145" s="203">
        <v>0</v>
      </c>
      <c r="AA145" s="204">
        <v>46065</v>
      </c>
      <c r="AB145" s="203" t="s">
        <v>886</v>
      </c>
      <c r="AC145" s="204">
        <v>46065</v>
      </c>
      <c r="AD145" s="207">
        <v>46069</v>
      </c>
      <c r="AE145" s="207">
        <v>46066</v>
      </c>
      <c r="AF145" s="211">
        <f t="shared" si="9"/>
        <v>-3</v>
      </c>
      <c r="AG145" s="209">
        <f t="shared" si="10"/>
        <v>138.37</v>
      </c>
      <c r="AH145" s="210">
        <f t="shared" si="11"/>
        <v>-415.11</v>
      </c>
      <c r="AI145" s="211" t="s">
        <v>132</v>
      </c>
    </row>
    <row r="146" spans="1:35" x14ac:dyDescent="0.2">
      <c r="A146" s="203">
        <v>2026</v>
      </c>
      <c r="B146" s="203">
        <v>61</v>
      </c>
      <c r="C146" s="204">
        <v>46042</v>
      </c>
      <c r="D146" s="205" t="s">
        <v>887</v>
      </c>
      <c r="E146" s="204">
        <v>46035</v>
      </c>
      <c r="F146" s="205" t="s">
        <v>888</v>
      </c>
      <c r="G146" s="206">
        <v>140.11000000000001</v>
      </c>
      <c r="H146" s="206">
        <v>12.74</v>
      </c>
      <c r="I146" s="203" t="s">
        <v>122</v>
      </c>
      <c r="J146" s="206">
        <f t="shared" si="8"/>
        <v>127.37000000000002</v>
      </c>
      <c r="K146" s="203" t="s">
        <v>239</v>
      </c>
      <c r="L146" s="203" t="s">
        <v>563</v>
      </c>
      <c r="M146" s="203" t="s">
        <v>889</v>
      </c>
      <c r="N146" s="204">
        <v>46039</v>
      </c>
      <c r="O146" s="205" t="s">
        <v>241</v>
      </c>
      <c r="P146" s="203" t="s">
        <v>242</v>
      </c>
      <c r="Q146" s="203" t="s">
        <v>242</v>
      </c>
      <c r="R146" s="203" t="s">
        <v>210</v>
      </c>
      <c r="S146" s="205" t="s">
        <v>211</v>
      </c>
      <c r="T146" s="203" t="s">
        <v>253</v>
      </c>
      <c r="U146" s="203">
        <v>1570</v>
      </c>
      <c r="V146" s="203">
        <v>440</v>
      </c>
      <c r="W146" s="203">
        <v>9</v>
      </c>
      <c r="X146" s="203">
        <v>2025</v>
      </c>
      <c r="Y146" s="203">
        <v>147</v>
      </c>
      <c r="Z146" s="203">
        <v>0</v>
      </c>
      <c r="AA146" s="204">
        <v>46065</v>
      </c>
      <c r="AB146" s="203" t="s">
        <v>862</v>
      </c>
      <c r="AC146" s="204">
        <v>46065</v>
      </c>
      <c r="AD146" s="207">
        <v>46069</v>
      </c>
      <c r="AE146" s="207">
        <v>46066</v>
      </c>
      <c r="AF146" s="211">
        <f t="shared" si="9"/>
        <v>-3</v>
      </c>
      <c r="AG146" s="209">
        <f t="shared" si="10"/>
        <v>127.37000000000002</v>
      </c>
      <c r="AH146" s="210">
        <f t="shared" si="11"/>
        <v>-382.11000000000007</v>
      </c>
      <c r="AI146" s="211" t="s">
        <v>132</v>
      </c>
    </row>
    <row r="147" spans="1:35" x14ac:dyDescent="0.2">
      <c r="A147" s="203">
        <v>2026</v>
      </c>
      <c r="B147" s="203">
        <v>62</v>
      </c>
      <c r="C147" s="204">
        <v>46042</v>
      </c>
      <c r="D147" s="205" t="s">
        <v>890</v>
      </c>
      <c r="E147" s="204">
        <v>46035</v>
      </c>
      <c r="F147" s="205" t="s">
        <v>891</v>
      </c>
      <c r="G147" s="206">
        <v>149.55000000000001</v>
      </c>
      <c r="H147" s="206">
        <v>26.97</v>
      </c>
      <c r="I147" s="203" t="s">
        <v>122</v>
      </c>
      <c r="J147" s="206">
        <f t="shared" si="8"/>
        <v>122.58000000000001</v>
      </c>
      <c r="K147" s="203" t="s">
        <v>239</v>
      </c>
      <c r="L147" s="203" t="s">
        <v>563</v>
      </c>
      <c r="M147" s="203" t="s">
        <v>892</v>
      </c>
      <c r="N147" s="204">
        <v>46038</v>
      </c>
      <c r="O147" s="205" t="s">
        <v>241</v>
      </c>
      <c r="P147" s="203" t="s">
        <v>242</v>
      </c>
      <c r="Q147" s="203" t="s">
        <v>242</v>
      </c>
      <c r="R147" s="203" t="s">
        <v>210</v>
      </c>
      <c r="S147" s="205" t="s">
        <v>211</v>
      </c>
      <c r="T147" s="203" t="s">
        <v>248</v>
      </c>
      <c r="U147" s="203">
        <v>250</v>
      </c>
      <c r="V147" s="203">
        <v>100</v>
      </c>
      <c r="W147" s="203">
        <v>23</v>
      </c>
      <c r="X147" s="203">
        <v>2025</v>
      </c>
      <c r="Y147" s="203">
        <v>145</v>
      </c>
      <c r="Z147" s="203">
        <v>0</v>
      </c>
      <c r="AA147" s="204">
        <v>46065</v>
      </c>
      <c r="AB147" s="203" t="s">
        <v>866</v>
      </c>
      <c r="AC147" s="204">
        <v>46065</v>
      </c>
      <c r="AD147" s="207">
        <v>46068</v>
      </c>
      <c r="AE147" s="207">
        <v>46066</v>
      </c>
      <c r="AF147" s="211">
        <f t="shared" si="9"/>
        <v>-2</v>
      </c>
      <c r="AG147" s="209">
        <f t="shared" si="10"/>
        <v>122.58000000000001</v>
      </c>
      <c r="AH147" s="210">
        <f t="shared" si="11"/>
        <v>-245.16000000000003</v>
      </c>
      <c r="AI147" s="211" t="s">
        <v>132</v>
      </c>
    </row>
    <row r="148" spans="1:35" x14ac:dyDescent="0.2">
      <c r="A148" s="203">
        <v>2026</v>
      </c>
      <c r="B148" s="203">
        <v>63</v>
      </c>
      <c r="C148" s="204">
        <v>46042</v>
      </c>
      <c r="D148" s="205" t="s">
        <v>893</v>
      </c>
      <c r="E148" s="204">
        <v>46035</v>
      </c>
      <c r="F148" s="205" t="s">
        <v>894</v>
      </c>
      <c r="G148" s="206">
        <v>141.44999999999999</v>
      </c>
      <c r="H148" s="206">
        <v>25.51</v>
      </c>
      <c r="I148" s="203" t="s">
        <v>122</v>
      </c>
      <c r="J148" s="206">
        <f t="shared" si="8"/>
        <v>115.93999999999998</v>
      </c>
      <c r="K148" s="203" t="s">
        <v>239</v>
      </c>
      <c r="L148" s="203" t="s">
        <v>563</v>
      </c>
      <c r="M148" s="203" t="s">
        <v>895</v>
      </c>
      <c r="N148" s="204">
        <v>46038</v>
      </c>
      <c r="O148" s="205" t="s">
        <v>241</v>
      </c>
      <c r="P148" s="203" t="s">
        <v>242</v>
      </c>
      <c r="Q148" s="203" t="s">
        <v>242</v>
      </c>
      <c r="R148" s="203" t="s">
        <v>210</v>
      </c>
      <c r="S148" s="205" t="s">
        <v>211</v>
      </c>
      <c r="T148" s="203" t="s">
        <v>248</v>
      </c>
      <c r="U148" s="203">
        <v>250</v>
      </c>
      <c r="V148" s="203">
        <v>100</v>
      </c>
      <c r="W148" s="203">
        <v>23</v>
      </c>
      <c r="X148" s="203">
        <v>2025</v>
      </c>
      <c r="Y148" s="203">
        <v>145</v>
      </c>
      <c r="Z148" s="203">
        <v>0</v>
      </c>
      <c r="AA148" s="204">
        <v>46065</v>
      </c>
      <c r="AB148" s="203" t="s">
        <v>866</v>
      </c>
      <c r="AC148" s="204">
        <v>46065</v>
      </c>
      <c r="AD148" s="207">
        <v>46068</v>
      </c>
      <c r="AE148" s="207">
        <v>46066</v>
      </c>
      <c r="AF148" s="211">
        <f t="shared" si="9"/>
        <v>-2</v>
      </c>
      <c r="AG148" s="209">
        <f t="shared" si="10"/>
        <v>115.93999999999998</v>
      </c>
      <c r="AH148" s="210">
        <f t="shared" si="11"/>
        <v>-231.87999999999997</v>
      </c>
      <c r="AI148" s="211" t="s">
        <v>132</v>
      </c>
    </row>
    <row r="149" spans="1:35" x14ac:dyDescent="0.2">
      <c r="A149" s="203">
        <v>2026</v>
      </c>
      <c r="B149" s="203">
        <v>64</v>
      </c>
      <c r="C149" s="204">
        <v>46042</v>
      </c>
      <c r="D149" s="205" t="s">
        <v>896</v>
      </c>
      <c r="E149" s="204">
        <v>46035</v>
      </c>
      <c r="F149" s="205" t="s">
        <v>897</v>
      </c>
      <c r="G149" s="206">
        <v>127.56</v>
      </c>
      <c r="H149" s="206">
        <v>23</v>
      </c>
      <c r="I149" s="203" t="s">
        <v>122</v>
      </c>
      <c r="J149" s="206">
        <f t="shared" si="8"/>
        <v>104.56</v>
      </c>
      <c r="K149" s="203" t="s">
        <v>239</v>
      </c>
      <c r="L149" s="203" t="s">
        <v>563</v>
      </c>
      <c r="M149" s="203" t="s">
        <v>898</v>
      </c>
      <c r="N149" s="204">
        <v>46040</v>
      </c>
      <c r="O149" s="205" t="s">
        <v>241</v>
      </c>
      <c r="P149" s="203" t="s">
        <v>242</v>
      </c>
      <c r="Q149" s="203" t="s">
        <v>242</v>
      </c>
      <c r="R149" s="203" t="s">
        <v>184</v>
      </c>
      <c r="S149" s="205" t="s">
        <v>185</v>
      </c>
      <c r="T149" s="203" t="s">
        <v>248</v>
      </c>
      <c r="U149" s="203">
        <v>250</v>
      </c>
      <c r="V149" s="203">
        <v>620</v>
      </c>
      <c r="W149" s="203">
        <v>5</v>
      </c>
      <c r="X149" s="203">
        <v>2025</v>
      </c>
      <c r="Y149" s="203">
        <v>149</v>
      </c>
      <c r="Z149" s="203">
        <v>0</v>
      </c>
      <c r="AA149" s="204">
        <v>46065</v>
      </c>
      <c r="AB149" s="203" t="s">
        <v>899</v>
      </c>
      <c r="AC149" s="204">
        <v>46065</v>
      </c>
      <c r="AD149" s="207">
        <v>46070</v>
      </c>
      <c r="AE149" s="207">
        <v>46066</v>
      </c>
      <c r="AF149" s="211">
        <f t="shared" si="9"/>
        <v>-4</v>
      </c>
      <c r="AG149" s="209">
        <f t="shared" si="10"/>
        <v>104.56</v>
      </c>
      <c r="AH149" s="210">
        <f t="shared" si="11"/>
        <v>-418.24</v>
      </c>
      <c r="AI149" s="211" t="s">
        <v>132</v>
      </c>
    </row>
    <row r="150" spans="1:35" x14ac:dyDescent="0.2">
      <c r="A150" s="203">
        <v>2026</v>
      </c>
      <c r="B150" s="203">
        <v>65</v>
      </c>
      <c r="C150" s="204">
        <v>46042</v>
      </c>
      <c r="D150" s="205" t="s">
        <v>900</v>
      </c>
      <c r="E150" s="204">
        <v>46035</v>
      </c>
      <c r="F150" s="205" t="s">
        <v>901</v>
      </c>
      <c r="G150" s="206">
        <v>118.94</v>
      </c>
      <c r="H150" s="206">
        <v>21.45</v>
      </c>
      <c r="I150" s="203" t="s">
        <v>122</v>
      </c>
      <c r="J150" s="206">
        <f t="shared" si="8"/>
        <v>97.49</v>
      </c>
      <c r="K150" s="203" t="s">
        <v>239</v>
      </c>
      <c r="L150" s="203" t="s">
        <v>563</v>
      </c>
      <c r="M150" s="203" t="s">
        <v>902</v>
      </c>
      <c r="N150" s="204">
        <v>46038</v>
      </c>
      <c r="O150" s="205" t="s">
        <v>241</v>
      </c>
      <c r="P150" s="203" t="s">
        <v>242</v>
      </c>
      <c r="Q150" s="203" t="s">
        <v>242</v>
      </c>
      <c r="R150" s="203" t="s">
        <v>128</v>
      </c>
      <c r="S150" s="205" t="s">
        <v>129</v>
      </c>
      <c r="T150" s="203" t="s">
        <v>248</v>
      </c>
      <c r="U150" s="203">
        <v>250</v>
      </c>
      <c r="V150" s="203">
        <v>670</v>
      </c>
      <c r="W150" s="203">
        <v>8</v>
      </c>
      <c r="X150" s="203">
        <v>2025</v>
      </c>
      <c r="Y150" s="203">
        <v>150</v>
      </c>
      <c r="Z150" s="203">
        <v>0</v>
      </c>
      <c r="AA150" s="204">
        <v>46050</v>
      </c>
      <c r="AB150" s="203" t="s">
        <v>720</v>
      </c>
      <c r="AC150" s="204">
        <v>46051</v>
      </c>
      <c r="AD150" s="207">
        <v>46068</v>
      </c>
      <c r="AE150" s="207">
        <v>46052</v>
      </c>
      <c r="AF150" s="211">
        <f t="shared" si="9"/>
        <v>-16</v>
      </c>
      <c r="AG150" s="209">
        <f t="shared" si="10"/>
        <v>97.49</v>
      </c>
      <c r="AH150" s="210">
        <f t="shared" si="11"/>
        <v>-1559.84</v>
      </c>
      <c r="AI150" s="211" t="s">
        <v>132</v>
      </c>
    </row>
    <row r="151" spans="1:35" x14ac:dyDescent="0.2">
      <c r="A151" s="203">
        <v>2026</v>
      </c>
      <c r="B151" s="203">
        <v>66</v>
      </c>
      <c r="C151" s="204">
        <v>46042</v>
      </c>
      <c r="D151" s="205" t="s">
        <v>903</v>
      </c>
      <c r="E151" s="204">
        <v>46035</v>
      </c>
      <c r="F151" s="205" t="s">
        <v>904</v>
      </c>
      <c r="G151" s="206">
        <v>92.66</v>
      </c>
      <c r="H151" s="206">
        <v>16.71</v>
      </c>
      <c r="I151" s="203" t="s">
        <v>122</v>
      </c>
      <c r="J151" s="206">
        <f t="shared" si="8"/>
        <v>75.949999999999989</v>
      </c>
      <c r="K151" s="203" t="s">
        <v>239</v>
      </c>
      <c r="L151" s="203" t="s">
        <v>563</v>
      </c>
      <c r="M151" s="203" t="s">
        <v>905</v>
      </c>
      <c r="N151" s="204">
        <v>46038</v>
      </c>
      <c r="O151" s="205" t="s">
        <v>241</v>
      </c>
      <c r="P151" s="203" t="s">
        <v>242</v>
      </c>
      <c r="Q151" s="203" t="s">
        <v>242</v>
      </c>
      <c r="R151" s="203" t="s">
        <v>210</v>
      </c>
      <c r="S151" s="205" t="s">
        <v>211</v>
      </c>
      <c r="T151" s="203" t="s">
        <v>248</v>
      </c>
      <c r="U151" s="203">
        <v>250</v>
      </c>
      <c r="V151" s="203">
        <v>765</v>
      </c>
      <c r="W151" s="203">
        <v>99</v>
      </c>
      <c r="X151" s="203">
        <v>2025</v>
      </c>
      <c r="Y151" s="203">
        <v>152</v>
      </c>
      <c r="Z151" s="203">
        <v>0</v>
      </c>
      <c r="AA151" s="204">
        <v>46065</v>
      </c>
      <c r="AB151" s="203" t="s">
        <v>906</v>
      </c>
      <c r="AC151" s="204">
        <v>46065</v>
      </c>
      <c r="AD151" s="207">
        <v>46068</v>
      </c>
      <c r="AE151" s="207">
        <v>46066</v>
      </c>
      <c r="AF151" s="211">
        <f t="shared" si="9"/>
        <v>-2</v>
      </c>
      <c r="AG151" s="209">
        <f t="shared" si="10"/>
        <v>75.949999999999989</v>
      </c>
      <c r="AH151" s="210">
        <f t="shared" si="11"/>
        <v>-151.89999999999998</v>
      </c>
      <c r="AI151" s="211" t="s">
        <v>132</v>
      </c>
    </row>
    <row r="152" spans="1:35" x14ac:dyDescent="0.2">
      <c r="A152" s="203">
        <v>2026</v>
      </c>
      <c r="B152" s="203">
        <v>67</v>
      </c>
      <c r="C152" s="204">
        <v>46042</v>
      </c>
      <c r="D152" s="205" t="s">
        <v>907</v>
      </c>
      <c r="E152" s="204">
        <v>46035</v>
      </c>
      <c r="F152" s="205" t="s">
        <v>908</v>
      </c>
      <c r="G152" s="206">
        <v>87.05</v>
      </c>
      <c r="H152" s="206">
        <v>15.7</v>
      </c>
      <c r="I152" s="203" t="s">
        <v>122</v>
      </c>
      <c r="J152" s="206">
        <f t="shared" si="8"/>
        <v>71.349999999999994</v>
      </c>
      <c r="K152" s="203" t="s">
        <v>239</v>
      </c>
      <c r="L152" s="203" t="s">
        <v>563</v>
      </c>
      <c r="M152" s="203" t="s">
        <v>909</v>
      </c>
      <c r="N152" s="204">
        <v>46038</v>
      </c>
      <c r="O152" s="205" t="s">
        <v>241</v>
      </c>
      <c r="P152" s="203" t="s">
        <v>242</v>
      </c>
      <c r="Q152" s="203" t="s">
        <v>242</v>
      </c>
      <c r="R152" s="203" t="s">
        <v>210</v>
      </c>
      <c r="S152" s="205" t="s">
        <v>211</v>
      </c>
      <c r="T152" s="203" t="s">
        <v>248</v>
      </c>
      <c r="U152" s="203">
        <v>250</v>
      </c>
      <c r="V152" s="203">
        <v>100</v>
      </c>
      <c r="W152" s="203">
        <v>23</v>
      </c>
      <c r="X152" s="203">
        <v>2025</v>
      </c>
      <c r="Y152" s="203">
        <v>145</v>
      </c>
      <c r="Z152" s="203">
        <v>0</v>
      </c>
      <c r="AA152" s="204">
        <v>46065</v>
      </c>
      <c r="AB152" s="203" t="s">
        <v>866</v>
      </c>
      <c r="AC152" s="204">
        <v>46065</v>
      </c>
      <c r="AD152" s="207">
        <v>46068</v>
      </c>
      <c r="AE152" s="207">
        <v>46066</v>
      </c>
      <c r="AF152" s="211">
        <f t="shared" si="9"/>
        <v>-2</v>
      </c>
      <c r="AG152" s="209">
        <f t="shared" si="10"/>
        <v>71.349999999999994</v>
      </c>
      <c r="AH152" s="210">
        <f t="shared" si="11"/>
        <v>-142.69999999999999</v>
      </c>
      <c r="AI152" s="211" t="s">
        <v>132</v>
      </c>
    </row>
    <row r="153" spans="1:35" x14ac:dyDescent="0.2">
      <c r="A153" s="203">
        <v>2026</v>
      </c>
      <c r="B153" s="203">
        <v>68</v>
      </c>
      <c r="C153" s="204">
        <v>46042</v>
      </c>
      <c r="D153" s="205" t="s">
        <v>910</v>
      </c>
      <c r="E153" s="204">
        <v>46035</v>
      </c>
      <c r="F153" s="205" t="s">
        <v>911</v>
      </c>
      <c r="G153" s="206">
        <v>68</v>
      </c>
      <c r="H153" s="206">
        <v>12.26</v>
      </c>
      <c r="I153" s="203" t="s">
        <v>122</v>
      </c>
      <c r="J153" s="206">
        <f t="shared" si="8"/>
        <v>55.74</v>
      </c>
      <c r="K153" s="203" t="s">
        <v>239</v>
      </c>
      <c r="L153" s="203" t="s">
        <v>563</v>
      </c>
      <c r="M153" s="203" t="s">
        <v>912</v>
      </c>
      <c r="N153" s="204">
        <v>46038</v>
      </c>
      <c r="O153" s="205" t="s">
        <v>241</v>
      </c>
      <c r="P153" s="203" t="s">
        <v>242</v>
      </c>
      <c r="Q153" s="203" t="s">
        <v>242</v>
      </c>
      <c r="R153" s="203" t="s">
        <v>210</v>
      </c>
      <c r="S153" s="205" t="s">
        <v>211</v>
      </c>
      <c r="T153" s="203" t="s">
        <v>248</v>
      </c>
      <c r="U153" s="203">
        <v>250</v>
      </c>
      <c r="V153" s="203">
        <v>100</v>
      </c>
      <c r="W153" s="203">
        <v>23</v>
      </c>
      <c r="X153" s="203">
        <v>2025</v>
      </c>
      <c r="Y153" s="203">
        <v>145</v>
      </c>
      <c r="Z153" s="203">
        <v>0</v>
      </c>
      <c r="AA153" s="204">
        <v>46065</v>
      </c>
      <c r="AB153" s="203" t="s">
        <v>866</v>
      </c>
      <c r="AC153" s="204">
        <v>46065</v>
      </c>
      <c r="AD153" s="207">
        <v>46068</v>
      </c>
      <c r="AE153" s="207">
        <v>46066</v>
      </c>
      <c r="AF153" s="211">
        <f t="shared" si="9"/>
        <v>-2</v>
      </c>
      <c r="AG153" s="209">
        <f t="shared" si="10"/>
        <v>55.74</v>
      </c>
      <c r="AH153" s="210">
        <f t="shared" si="11"/>
        <v>-111.48</v>
      </c>
      <c r="AI153" s="211" t="s">
        <v>132</v>
      </c>
    </row>
    <row r="154" spans="1:35" x14ac:dyDescent="0.2">
      <c r="A154" s="203">
        <v>2026</v>
      </c>
      <c r="B154" s="203">
        <v>69</v>
      </c>
      <c r="C154" s="204">
        <v>46042</v>
      </c>
      <c r="D154" s="205" t="s">
        <v>913</v>
      </c>
      <c r="E154" s="204">
        <v>46035</v>
      </c>
      <c r="F154" s="205" t="s">
        <v>914</v>
      </c>
      <c r="G154" s="206">
        <v>27.61</v>
      </c>
      <c r="H154" s="206">
        <v>4.9800000000000004</v>
      </c>
      <c r="I154" s="203" t="s">
        <v>122</v>
      </c>
      <c r="J154" s="206">
        <f t="shared" si="8"/>
        <v>22.63</v>
      </c>
      <c r="K154" s="203" t="s">
        <v>239</v>
      </c>
      <c r="L154" s="203" t="s">
        <v>563</v>
      </c>
      <c r="M154" s="203" t="s">
        <v>915</v>
      </c>
      <c r="N154" s="204">
        <v>46040</v>
      </c>
      <c r="O154" s="205" t="s">
        <v>241</v>
      </c>
      <c r="P154" s="203" t="s">
        <v>242</v>
      </c>
      <c r="Q154" s="203" t="s">
        <v>242</v>
      </c>
      <c r="R154" s="203" t="s">
        <v>210</v>
      </c>
      <c r="S154" s="205" t="s">
        <v>211</v>
      </c>
      <c r="T154" s="203" t="s">
        <v>248</v>
      </c>
      <c r="U154" s="203">
        <v>250</v>
      </c>
      <c r="V154" s="203">
        <v>100</v>
      </c>
      <c r="W154" s="203">
        <v>23</v>
      </c>
      <c r="X154" s="203">
        <v>2025</v>
      </c>
      <c r="Y154" s="203">
        <v>145</v>
      </c>
      <c r="Z154" s="203">
        <v>0</v>
      </c>
      <c r="AA154" s="204">
        <v>46065</v>
      </c>
      <c r="AB154" s="203" t="s">
        <v>866</v>
      </c>
      <c r="AC154" s="204">
        <v>46065</v>
      </c>
      <c r="AD154" s="207">
        <v>46070</v>
      </c>
      <c r="AE154" s="207">
        <v>46066</v>
      </c>
      <c r="AF154" s="211">
        <f t="shared" si="9"/>
        <v>-4</v>
      </c>
      <c r="AG154" s="209">
        <f t="shared" si="10"/>
        <v>22.63</v>
      </c>
      <c r="AH154" s="210">
        <f t="shared" si="11"/>
        <v>-90.52</v>
      </c>
      <c r="AI154" s="211" t="s">
        <v>132</v>
      </c>
    </row>
    <row r="155" spans="1:35" x14ac:dyDescent="0.2">
      <c r="A155" s="203">
        <v>2026</v>
      </c>
      <c r="B155" s="203">
        <v>70</v>
      </c>
      <c r="C155" s="204">
        <v>46042</v>
      </c>
      <c r="D155" s="205" t="s">
        <v>916</v>
      </c>
      <c r="E155" s="204">
        <v>46035</v>
      </c>
      <c r="F155" s="205" t="s">
        <v>917</v>
      </c>
      <c r="G155" s="206">
        <v>19.7</v>
      </c>
      <c r="H155" s="206">
        <v>3.55</v>
      </c>
      <c r="I155" s="203" t="s">
        <v>122</v>
      </c>
      <c r="J155" s="206">
        <f t="shared" si="8"/>
        <v>16.149999999999999</v>
      </c>
      <c r="K155" s="203" t="s">
        <v>239</v>
      </c>
      <c r="L155" s="203" t="s">
        <v>563</v>
      </c>
      <c r="M155" s="203" t="s">
        <v>918</v>
      </c>
      <c r="N155" s="204">
        <v>46040</v>
      </c>
      <c r="O155" s="205" t="s">
        <v>241</v>
      </c>
      <c r="P155" s="203" t="s">
        <v>242</v>
      </c>
      <c r="Q155" s="203" t="s">
        <v>242</v>
      </c>
      <c r="R155" s="203" t="s">
        <v>210</v>
      </c>
      <c r="S155" s="205" t="s">
        <v>211</v>
      </c>
      <c r="T155" s="203" t="s">
        <v>248</v>
      </c>
      <c r="U155" s="203">
        <v>250</v>
      </c>
      <c r="V155" s="203">
        <v>100</v>
      </c>
      <c r="W155" s="203">
        <v>23</v>
      </c>
      <c r="X155" s="203">
        <v>2025</v>
      </c>
      <c r="Y155" s="203">
        <v>145</v>
      </c>
      <c r="Z155" s="203">
        <v>0</v>
      </c>
      <c r="AA155" s="204">
        <v>46065</v>
      </c>
      <c r="AB155" s="203" t="s">
        <v>866</v>
      </c>
      <c r="AC155" s="204">
        <v>46065</v>
      </c>
      <c r="AD155" s="207">
        <v>46070</v>
      </c>
      <c r="AE155" s="207">
        <v>46066</v>
      </c>
      <c r="AF155" s="211">
        <f t="shared" si="9"/>
        <v>-4</v>
      </c>
      <c r="AG155" s="209">
        <f t="shared" si="10"/>
        <v>16.149999999999999</v>
      </c>
      <c r="AH155" s="210">
        <f t="shared" si="11"/>
        <v>-64.599999999999994</v>
      </c>
      <c r="AI155" s="211" t="s">
        <v>132</v>
      </c>
    </row>
    <row r="156" spans="1:35" x14ac:dyDescent="0.2">
      <c r="A156" s="203">
        <v>2026</v>
      </c>
      <c r="B156" s="203">
        <v>71</v>
      </c>
      <c r="C156" s="204">
        <v>46042</v>
      </c>
      <c r="D156" s="205" t="s">
        <v>919</v>
      </c>
      <c r="E156" s="204">
        <v>46035</v>
      </c>
      <c r="F156" s="205" t="s">
        <v>920</v>
      </c>
      <c r="G156" s="206">
        <v>19.7</v>
      </c>
      <c r="H156" s="206">
        <v>3.55</v>
      </c>
      <c r="I156" s="203" t="s">
        <v>122</v>
      </c>
      <c r="J156" s="206">
        <f t="shared" si="8"/>
        <v>16.149999999999999</v>
      </c>
      <c r="K156" s="203" t="s">
        <v>239</v>
      </c>
      <c r="L156" s="203" t="s">
        <v>563</v>
      </c>
      <c r="M156" s="203" t="s">
        <v>921</v>
      </c>
      <c r="N156" s="204">
        <v>46039</v>
      </c>
      <c r="O156" s="205" t="s">
        <v>241</v>
      </c>
      <c r="P156" s="203" t="s">
        <v>242</v>
      </c>
      <c r="Q156" s="203" t="s">
        <v>242</v>
      </c>
      <c r="R156" s="203" t="s">
        <v>210</v>
      </c>
      <c r="S156" s="205" t="s">
        <v>211</v>
      </c>
      <c r="T156" s="203" t="s">
        <v>248</v>
      </c>
      <c r="U156" s="203">
        <v>250</v>
      </c>
      <c r="V156" s="203">
        <v>560</v>
      </c>
      <c r="W156" s="203">
        <v>3</v>
      </c>
      <c r="X156" s="203">
        <v>2025</v>
      </c>
      <c r="Y156" s="203">
        <v>148</v>
      </c>
      <c r="Z156" s="203">
        <v>0</v>
      </c>
      <c r="AA156" s="204">
        <v>46065</v>
      </c>
      <c r="AB156" s="203" t="s">
        <v>922</v>
      </c>
      <c r="AC156" s="204">
        <v>46065</v>
      </c>
      <c r="AD156" s="207">
        <v>46069</v>
      </c>
      <c r="AE156" s="207">
        <v>46066</v>
      </c>
      <c r="AF156" s="211">
        <f t="shared" si="9"/>
        <v>-3</v>
      </c>
      <c r="AG156" s="209">
        <f t="shared" si="10"/>
        <v>16.149999999999999</v>
      </c>
      <c r="AH156" s="210">
        <f t="shared" si="11"/>
        <v>-48.449999999999996</v>
      </c>
      <c r="AI156" s="211" t="s">
        <v>132</v>
      </c>
    </row>
    <row r="157" spans="1:35" x14ac:dyDescent="0.2">
      <c r="A157" s="203">
        <v>2026</v>
      </c>
      <c r="B157" s="203">
        <v>72</v>
      </c>
      <c r="C157" s="204">
        <v>46043</v>
      </c>
      <c r="D157" s="205" t="s">
        <v>923</v>
      </c>
      <c r="E157" s="204">
        <v>46038</v>
      </c>
      <c r="F157" s="205" t="s">
        <v>924</v>
      </c>
      <c r="G157" s="206">
        <v>3576.13</v>
      </c>
      <c r="H157" s="206">
        <v>740.1</v>
      </c>
      <c r="I157" s="203" t="s">
        <v>122</v>
      </c>
      <c r="J157" s="206">
        <f t="shared" si="8"/>
        <v>2836.03</v>
      </c>
      <c r="K157" s="203" t="s">
        <v>494</v>
      </c>
      <c r="L157" s="203" t="s">
        <v>563</v>
      </c>
      <c r="M157" s="203" t="s">
        <v>925</v>
      </c>
      <c r="N157" s="204">
        <v>46040</v>
      </c>
      <c r="O157" s="205" t="s">
        <v>496</v>
      </c>
      <c r="P157" s="203" t="s">
        <v>497</v>
      </c>
      <c r="Q157" s="203" t="s">
        <v>497</v>
      </c>
      <c r="R157" s="203" t="s">
        <v>210</v>
      </c>
      <c r="S157" s="205" t="s">
        <v>211</v>
      </c>
      <c r="T157" s="203" t="s">
        <v>248</v>
      </c>
      <c r="U157" s="203">
        <v>250</v>
      </c>
      <c r="V157" s="203">
        <v>100</v>
      </c>
      <c r="W157" s="203">
        <v>4</v>
      </c>
      <c r="X157" s="203">
        <v>2025</v>
      </c>
      <c r="Y157" s="203">
        <v>365</v>
      </c>
      <c r="Z157" s="203">
        <v>0</v>
      </c>
      <c r="AA157" s="204">
        <v>46065</v>
      </c>
      <c r="AB157" s="203" t="s">
        <v>727</v>
      </c>
      <c r="AC157" s="204">
        <v>46065</v>
      </c>
      <c r="AD157" s="207">
        <v>46070</v>
      </c>
      <c r="AE157" s="207">
        <v>46066</v>
      </c>
      <c r="AF157" s="211">
        <f t="shared" si="9"/>
        <v>-4</v>
      </c>
      <c r="AG157" s="209">
        <f t="shared" si="10"/>
        <v>2836.03</v>
      </c>
      <c r="AH157" s="210">
        <f t="shared" si="11"/>
        <v>-11344.12</v>
      </c>
      <c r="AI157" s="211" t="s">
        <v>132</v>
      </c>
    </row>
    <row r="158" spans="1:35" x14ac:dyDescent="0.2">
      <c r="A158" s="203">
        <v>2026</v>
      </c>
      <c r="B158" s="203">
        <v>73</v>
      </c>
      <c r="C158" s="204">
        <v>46043</v>
      </c>
      <c r="D158" s="205" t="s">
        <v>926</v>
      </c>
      <c r="E158" s="204">
        <v>46038</v>
      </c>
      <c r="F158" s="205" t="s">
        <v>927</v>
      </c>
      <c r="G158" s="206">
        <v>1587.41</v>
      </c>
      <c r="H158" s="206">
        <v>328.52</v>
      </c>
      <c r="I158" s="203" t="s">
        <v>122</v>
      </c>
      <c r="J158" s="206">
        <f t="shared" si="8"/>
        <v>1258.8900000000001</v>
      </c>
      <c r="K158" s="203" t="s">
        <v>494</v>
      </c>
      <c r="L158" s="203" t="s">
        <v>563</v>
      </c>
      <c r="M158" s="203" t="s">
        <v>928</v>
      </c>
      <c r="N158" s="204">
        <v>46039</v>
      </c>
      <c r="O158" s="205" t="s">
        <v>496</v>
      </c>
      <c r="P158" s="203" t="s">
        <v>497</v>
      </c>
      <c r="Q158" s="203" t="s">
        <v>497</v>
      </c>
      <c r="R158" s="203" t="s">
        <v>128</v>
      </c>
      <c r="S158" s="205" t="s">
        <v>129</v>
      </c>
      <c r="T158" s="203" t="s">
        <v>498</v>
      </c>
      <c r="U158" s="203">
        <v>2340</v>
      </c>
      <c r="V158" s="203">
        <v>670</v>
      </c>
      <c r="W158" s="203">
        <v>1</v>
      </c>
      <c r="X158" s="203">
        <v>2025</v>
      </c>
      <c r="Y158" s="203">
        <v>369</v>
      </c>
      <c r="Z158" s="203">
        <v>0</v>
      </c>
      <c r="AA158" s="204">
        <v>46050</v>
      </c>
      <c r="AB158" s="203" t="s">
        <v>499</v>
      </c>
      <c r="AC158" s="204">
        <v>46051</v>
      </c>
      <c r="AD158" s="207">
        <v>46069</v>
      </c>
      <c r="AE158" s="207">
        <v>46052</v>
      </c>
      <c r="AF158" s="211">
        <f t="shared" si="9"/>
        <v>-17</v>
      </c>
      <c r="AG158" s="209">
        <f t="shared" si="10"/>
        <v>1258.8900000000001</v>
      </c>
      <c r="AH158" s="210">
        <f t="shared" si="11"/>
        <v>-21401.13</v>
      </c>
      <c r="AI158" s="211" t="s">
        <v>132</v>
      </c>
    </row>
    <row r="159" spans="1:35" x14ac:dyDescent="0.2">
      <c r="A159" s="203">
        <v>2026</v>
      </c>
      <c r="B159" s="203">
        <v>74</v>
      </c>
      <c r="C159" s="204">
        <v>46043</v>
      </c>
      <c r="D159" s="205" t="s">
        <v>929</v>
      </c>
      <c r="E159" s="204">
        <v>46038</v>
      </c>
      <c r="F159" s="205" t="s">
        <v>930</v>
      </c>
      <c r="G159" s="206">
        <v>1307.98</v>
      </c>
      <c r="H159" s="206">
        <v>270.69</v>
      </c>
      <c r="I159" s="203" t="s">
        <v>122</v>
      </c>
      <c r="J159" s="206">
        <f t="shared" si="8"/>
        <v>1037.29</v>
      </c>
      <c r="K159" s="203" t="s">
        <v>494</v>
      </c>
      <c r="L159" s="203" t="s">
        <v>563</v>
      </c>
      <c r="M159" s="203" t="s">
        <v>931</v>
      </c>
      <c r="N159" s="204">
        <v>46040</v>
      </c>
      <c r="O159" s="205" t="s">
        <v>496</v>
      </c>
      <c r="P159" s="203" t="s">
        <v>497</v>
      </c>
      <c r="Q159" s="203" t="s">
        <v>497</v>
      </c>
      <c r="R159" s="203" t="s">
        <v>210</v>
      </c>
      <c r="S159" s="205" t="s">
        <v>211</v>
      </c>
      <c r="T159" s="203" t="s">
        <v>253</v>
      </c>
      <c r="U159" s="203">
        <v>1570</v>
      </c>
      <c r="V159" s="203">
        <v>440</v>
      </c>
      <c r="W159" s="203">
        <v>1</v>
      </c>
      <c r="X159" s="203">
        <v>2025</v>
      </c>
      <c r="Y159" s="203">
        <v>367</v>
      </c>
      <c r="Z159" s="203">
        <v>0</v>
      </c>
      <c r="AA159" s="204">
        <v>46065</v>
      </c>
      <c r="AB159" s="203" t="s">
        <v>932</v>
      </c>
      <c r="AC159" s="204">
        <v>46065</v>
      </c>
      <c r="AD159" s="207">
        <v>46070</v>
      </c>
      <c r="AE159" s="207">
        <v>46066</v>
      </c>
      <c r="AF159" s="211">
        <f t="shared" si="9"/>
        <v>-4</v>
      </c>
      <c r="AG159" s="209">
        <f t="shared" si="10"/>
        <v>1037.29</v>
      </c>
      <c r="AH159" s="210">
        <f t="shared" si="11"/>
        <v>-4149.16</v>
      </c>
      <c r="AI159" s="211" t="s">
        <v>132</v>
      </c>
    </row>
    <row r="160" spans="1:35" x14ac:dyDescent="0.2">
      <c r="A160" s="203">
        <v>2026</v>
      </c>
      <c r="B160" s="203">
        <v>75</v>
      </c>
      <c r="C160" s="204">
        <v>46043</v>
      </c>
      <c r="D160" s="205" t="s">
        <v>933</v>
      </c>
      <c r="E160" s="204">
        <v>46038</v>
      </c>
      <c r="F160" s="205" t="s">
        <v>934</v>
      </c>
      <c r="G160" s="206">
        <v>1305</v>
      </c>
      <c r="H160" s="206">
        <v>270.08</v>
      </c>
      <c r="I160" s="203" t="s">
        <v>122</v>
      </c>
      <c r="J160" s="206">
        <f t="shared" si="8"/>
        <v>1034.92</v>
      </c>
      <c r="K160" s="203" t="s">
        <v>494</v>
      </c>
      <c r="L160" s="203" t="s">
        <v>563</v>
      </c>
      <c r="M160" s="203" t="s">
        <v>935</v>
      </c>
      <c r="N160" s="204">
        <v>46039</v>
      </c>
      <c r="O160" s="205" t="s">
        <v>496</v>
      </c>
      <c r="P160" s="203" t="s">
        <v>497</v>
      </c>
      <c r="Q160" s="203" t="s">
        <v>497</v>
      </c>
      <c r="R160" s="203" t="s">
        <v>210</v>
      </c>
      <c r="S160" s="205" t="s">
        <v>211</v>
      </c>
      <c r="T160" s="203" t="s">
        <v>271</v>
      </c>
      <c r="U160" s="203">
        <v>1460</v>
      </c>
      <c r="V160" s="203">
        <v>400</v>
      </c>
      <c r="W160" s="203">
        <v>1</v>
      </c>
      <c r="X160" s="203">
        <v>2025</v>
      </c>
      <c r="Y160" s="203">
        <v>366</v>
      </c>
      <c r="Z160" s="203">
        <v>0</v>
      </c>
      <c r="AA160" s="204">
        <v>46065</v>
      </c>
      <c r="AB160" s="203" t="s">
        <v>503</v>
      </c>
      <c r="AC160" s="204">
        <v>46065</v>
      </c>
      <c r="AD160" s="207">
        <v>46069</v>
      </c>
      <c r="AE160" s="207">
        <v>46066</v>
      </c>
      <c r="AF160" s="211">
        <f t="shared" si="9"/>
        <v>-3</v>
      </c>
      <c r="AG160" s="209">
        <f t="shared" si="10"/>
        <v>1034.92</v>
      </c>
      <c r="AH160" s="210">
        <f t="shared" si="11"/>
        <v>-3104.76</v>
      </c>
      <c r="AI160" s="211" t="s">
        <v>132</v>
      </c>
    </row>
    <row r="161" spans="1:35" x14ac:dyDescent="0.2">
      <c r="A161" s="203">
        <v>2026</v>
      </c>
      <c r="B161" s="203">
        <v>76</v>
      </c>
      <c r="C161" s="204">
        <v>46043</v>
      </c>
      <c r="D161" s="205" t="s">
        <v>936</v>
      </c>
      <c r="E161" s="204">
        <v>46038</v>
      </c>
      <c r="F161" s="205" t="s">
        <v>937</v>
      </c>
      <c r="G161" s="206">
        <v>1211.3599999999999</v>
      </c>
      <c r="H161" s="206">
        <v>250.7</v>
      </c>
      <c r="I161" s="203" t="s">
        <v>122</v>
      </c>
      <c r="J161" s="206">
        <f t="shared" si="8"/>
        <v>960.65999999999985</v>
      </c>
      <c r="K161" s="203" t="s">
        <v>494</v>
      </c>
      <c r="L161" s="203" t="s">
        <v>563</v>
      </c>
      <c r="M161" s="203" t="s">
        <v>938</v>
      </c>
      <c r="N161" s="204">
        <v>46040</v>
      </c>
      <c r="O161" s="205" t="s">
        <v>496</v>
      </c>
      <c r="P161" s="203" t="s">
        <v>497</v>
      </c>
      <c r="Q161" s="203" t="s">
        <v>497</v>
      </c>
      <c r="R161" s="203" t="s">
        <v>210</v>
      </c>
      <c r="S161" s="205" t="s">
        <v>211</v>
      </c>
      <c r="T161" s="203" t="s">
        <v>248</v>
      </c>
      <c r="U161" s="203">
        <v>250</v>
      </c>
      <c r="V161" s="203">
        <v>100</v>
      </c>
      <c r="W161" s="203">
        <v>4</v>
      </c>
      <c r="X161" s="203">
        <v>2025</v>
      </c>
      <c r="Y161" s="203">
        <v>365</v>
      </c>
      <c r="Z161" s="203">
        <v>0</v>
      </c>
      <c r="AA161" s="204">
        <v>46065</v>
      </c>
      <c r="AB161" s="203" t="s">
        <v>727</v>
      </c>
      <c r="AC161" s="204">
        <v>46065</v>
      </c>
      <c r="AD161" s="207">
        <v>46070</v>
      </c>
      <c r="AE161" s="207">
        <v>46066</v>
      </c>
      <c r="AF161" s="211">
        <f t="shared" si="9"/>
        <v>-4</v>
      </c>
      <c r="AG161" s="209">
        <f t="shared" si="10"/>
        <v>960.65999999999985</v>
      </c>
      <c r="AH161" s="210">
        <f t="shared" si="11"/>
        <v>-3842.6399999999994</v>
      </c>
      <c r="AI161" s="211" t="s">
        <v>132</v>
      </c>
    </row>
    <row r="162" spans="1:35" x14ac:dyDescent="0.2">
      <c r="A162" s="203">
        <v>2026</v>
      </c>
      <c r="B162" s="203">
        <v>77</v>
      </c>
      <c r="C162" s="204">
        <v>46043</v>
      </c>
      <c r="D162" s="205" t="s">
        <v>939</v>
      </c>
      <c r="E162" s="204">
        <v>46038</v>
      </c>
      <c r="F162" s="205" t="s">
        <v>940</v>
      </c>
      <c r="G162" s="206">
        <v>939.36</v>
      </c>
      <c r="H162" s="206">
        <v>169.39</v>
      </c>
      <c r="I162" s="203" t="s">
        <v>122</v>
      </c>
      <c r="J162" s="206">
        <f t="shared" si="8"/>
        <v>769.97</v>
      </c>
      <c r="K162" s="203" t="s">
        <v>494</v>
      </c>
      <c r="L162" s="203" t="s">
        <v>563</v>
      </c>
      <c r="M162" s="203" t="s">
        <v>941</v>
      </c>
      <c r="N162" s="204">
        <v>46039</v>
      </c>
      <c r="O162" s="205" t="s">
        <v>496</v>
      </c>
      <c r="P162" s="203" t="s">
        <v>497</v>
      </c>
      <c r="Q162" s="203" t="s">
        <v>497</v>
      </c>
      <c r="R162" s="203" t="s">
        <v>210</v>
      </c>
      <c r="S162" s="205" t="s">
        <v>211</v>
      </c>
      <c r="T162" s="203" t="s">
        <v>253</v>
      </c>
      <c r="U162" s="203">
        <v>1570</v>
      </c>
      <c r="V162" s="203">
        <v>440</v>
      </c>
      <c r="W162" s="203">
        <v>1</v>
      </c>
      <c r="X162" s="203">
        <v>2025</v>
      </c>
      <c r="Y162" s="203">
        <v>367</v>
      </c>
      <c r="Z162" s="203">
        <v>0</v>
      </c>
      <c r="AA162" s="204">
        <v>46065</v>
      </c>
      <c r="AB162" s="203" t="s">
        <v>932</v>
      </c>
      <c r="AC162" s="204">
        <v>46065</v>
      </c>
      <c r="AD162" s="207">
        <v>46069</v>
      </c>
      <c r="AE162" s="207">
        <v>46066</v>
      </c>
      <c r="AF162" s="211">
        <f t="shared" si="9"/>
        <v>-3</v>
      </c>
      <c r="AG162" s="209">
        <f t="shared" si="10"/>
        <v>769.97</v>
      </c>
      <c r="AH162" s="210">
        <f t="shared" si="11"/>
        <v>-2309.91</v>
      </c>
      <c r="AI162" s="211" t="s">
        <v>132</v>
      </c>
    </row>
    <row r="163" spans="1:35" x14ac:dyDescent="0.2">
      <c r="A163" s="203">
        <v>2026</v>
      </c>
      <c r="B163" s="203">
        <v>78</v>
      </c>
      <c r="C163" s="204">
        <v>46043</v>
      </c>
      <c r="D163" s="205" t="s">
        <v>942</v>
      </c>
      <c r="E163" s="204">
        <v>46038</v>
      </c>
      <c r="F163" s="205" t="s">
        <v>943</v>
      </c>
      <c r="G163" s="206">
        <v>716.41</v>
      </c>
      <c r="H163" s="206">
        <v>129.19</v>
      </c>
      <c r="I163" s="203" t="s">
        <v>122</v>
      </c>
      <c r="J163" s="206">
        <f t="shared" si="8"/>
        <v>587.22</v>
      </c>
      <c r="K163" s="203" t="s">
        <v>494</v>
      </c>
      <c r="L163" s="203" t="s">
        <v>563</v>
      </c>
      <c r="M163" s="203" t="s">
        <v>944</v>
      </c>
      <c r="N163" s="204">
        <v>46039</v>
      </c>
      <c r="O163" s="205" t="s">
        <v>496</v>
      </c>
      <c r="P163" s="203" t="s">
        <v>497</v>
      </c>
      <c r="Q163" s="203" t="s">
        <v>497</v>
      </c>
      <c r="R163" s="203" t="s">
        <v>210</v>
      </c>
      <c r="S163" s="205" t="s">
        <v>211</v>
      </c>
      <c r="T163" s="203" t="s">
        <v>253</v>
      </c>
      <c r="U163" s="203">
        <v>1570</v>
      </c>
      <c r="V163" s="203">
        <v>440</v>
      </c>
      <c r="W163" s="203">
        <v>1</v>
      </c>
      <c r="X163" s="203">
        <v>2025</v>
      </c>
      <c r="Y163" s="203">
        <v>367</v>
      </c>
      <c r="Z163" s="203">
        <v>0</v>
      </c>
      <c r="AA163" s="204">
        <v>46065</v>
      </c>
      <c r="AB163" s="203" t="s">
        <v>932</v>
      </c>
      <c r="AC163" s="204">
        <v>46065</v>
      </c>
      <c r="AD163" s="207">
        <v>46069</v>
      </c>
      <c r="AE163" s="207">
        <v>46066</v>
      </c>
      <c r="AF163" s="211">
        <f t="shared" si="9"/>
        <v>-3</v>
      </c>
      <c r="AG163" s="209">
        <f t="shared" si="10"/>
        <v>587.22</v>
      </c>
      <c r="AH163" s="210">
        <f t="shared" si="11"/>
        <v>-1761.66</v>
      </c>
      <c r="AI163" s="211" t="s">
        <v>132</v>
      </c>
    </row>
    <row r="164" spans="1:35" x14ac:dyDescent="0.2">
      <c r="A164" s="203">
        <v>2026</v>
      </c>
      <c r="B164" s="203">
        <v>79</v>
      </c>
      <c r="C164" s="204">
        <v>46043</v>
      </c>
      <c r="D164" s="205" t="s">
        <v>945</v>
      </c>
      <c r="E164" s="204">
        <v>46038</v>
      </c>
      <c r="F164" s="205" t="s">
        <v>946</v>
      </c>
      <c r="G164" s="206">
        <v>627.23</v>
      </c>
      <c r="H164" s="206">
        <v>113.11</v>
      </c>
      <c r="I164" s="203" t="s">
        <v>122</v>
      </c>
      <c r="J164" s="206">
        <f t="shared" si="8"/>
        <v>514.12</v>
      </c>
      <c r="K164" s="203" t="s">
        <v>494</v>
      </c>
      <c r="L164" s="203" t="s">
        <v>563</v>
      </c>
      <c r="M164" s="203" t="s">
        <v>947</v>
      </c>
      <c r="N164" s="204">
        <v>46039</v>
      </c>
      <c r="O164" s="205" t="s">
        <v>496</v>
      </c>
      <c r="P164" s="203" t="s">
        <v>497</v>
      </c>
      <c r="Q164" s="203" t="s">
        <v>497</v>
      </c>
      <c r="R164" s="203" t="s">
        <v>210</v>
      </c>
      <c r="S164" s="205" t="s">
        <v>211</v>
      </c>
      <c r="T164" s="203" t="s">
        <v>248</v>
      </c>
      <c r="U164" s="203">
        <v>250</v>
      </c>
      <c r="V164" s="203">
        <v>100</v>
      </c>
      <c r="W164" s="203">
        <v>4</v>
      </c>
      <c r="X164" s="203">
        <v>2025</v>
      </c>
      <c r="Y164" s="203">
        <v>365</v>
      </c>
      <c r="Z164" s="203">
        <v>0</v>
      </c>
      <c r="AA164" s="204">
        <v>46065</v>
      </c>
      <c r="AB164" s="203" t="s">
        <v>727</v>
      </c>
      <c r="AC164" s="204">
        <v>46065</v>
      </c>
      <c r="AD164" s="207">
        <v>46069</v>
      </c>
      <c r="AE164" s="207">
        <v>46066</v>
      </c>
      <c r="AF164" s="211">
        <f t="shared" si="9"/>
        <v>-3</v>
      </c>
      <c r="AG164" s="209">
        <f t="shared" si="10"/>
        <v>514.12</v>
      </c>
      <c r="AH164" s="210">
        <f t="shared" si="11"/>
        <v>-1542.3600000000001</v>
      </c>
      <c r="AI164" s="211" t="s">
        <v>132</v>
      </c>
    </row>
    <row r="165" spans="1:35" x14ac:dyDescent="0.2">
      <c r="A165" s="203">
        <v>2026</v>
      </c>
      <c r="B165" s="203">
        <v>80</v>
      </c>
      <c r="C165" s="204">
        <v>46043</v>
      </c>
      <c r="D165" s="205" t="s">
        <v>948</v>
      </c>
      <c r="E165" s="204">
        <v>46038</v>
      </c>
      <c r="F165" s="205" t="s">
        <v>949</v>
      </c>
      <c r="G165" s="206">
        <v>619.79999999999995</v>
      </c>
      <c r="H165" s="206">
        <v>111.77</v>
      </c>
      <c r="I165" s="203" t="s">
        <v>122</v>
      </c>
      <c r="J165" s="206">
        <f t="shared" si="8"/>
        <v>508.03</v>
      </c>
      <c r="K165" s="203" t="s">
        <v>494</v>
      </c>
      <c r="L165" s="203" t="s">
        <v>563</v>
      </c>
      <c r="M165" s="203" t="s">
        <v>950</v>
      </c>
      <c r="N165" s="204">
        <v>46039</v>
      </c>
      <c r="O165" s="205" t="s">
        <v>496</v>
      </c>
      <c r="P165" s="203" t="s">
        <v>497</v>
      </c>
      <c r="Q165" s="203" t="s">
        <v>497</v>
      </c>
      <c r="R165" s="203" t="s">
        <v>210</v>
      </c>
      <c r="S165" s="205" t="s">
        <v>211</v>
      </c>
      <c r="T165" s="203" t="s">
        <v>248</v>
      </c>
      <c r="U165" s="203">
        <v>250</v>
      </c>
      <c r="V165" s="203">
        <v>100</v>
      </c>
      <c r="W165" s="203">
        <v>4</v>
      </c>
      <c r="X165" s="203">
        <v>2025</v>
      </c>
      <c r="Y165" s="203">
        <v>365</v>
      </c>
      <c r="Z165" s="203">
        <v>0</v>
      </c>
      <c r="AA165" s="204">
        <v>46065</v>
      </c>
      <c r="AB165" s="203" t="s">
        <v>727</v>
      </c>
      <c r="AC165" s="204">
        <v>46065</v>
      </c>
      <c r="AD165" s="207">
        <v>46069</v>
      </c>
      <c r="AE165" s="207">
        <v>46066</v>
      </c>
      <c r="AF165" s="211">
        <f t="shared" si="9"/>
        <v>-3</v>
      </c>
      <c r="AG165" s="209">
        <f t="shared" si="10"/>
        <v>508.03</v>
      </c>
      <c r="AH165" s="210">
        <f t="shared" si="11"/>
        <v>-1524.09</v>
      </c>
      <c r="AI165" s="211" t="s">
        <v>132</v>
      </c>
    </row>
    <row r="166" spans="1:35" x14ac:dyDescent="0.2">
      <c r="A166" s="203">
        <v>2026</v>
      </c>
      <c r="B166" s="203">
        <v>81</v>
      </c>
      <c r="C166" s="204">
        <v>46043</v>
      </c>
      <c r="D166" s="205" t="s">
        <v>951</v>
      </c>
      <c r="E166" s="204">
        <v>46038</v>
      </c>
      <c r="F166" s="205" t="s">
        <v>952</v>
      </c>
      <c r="G166" s="206">
        <v>496.44</v>
      </c>
      <c r="H166" s="206">
        <v>102.74</v>
      </c>
      <c r="I166" s="203" t="s">
        <v>122</v>
      </c>
      <c r="J166" s="206">
        <f t="shared" si="8"/>
        <v>393.7</v>
      </c>
      <c r="K166" s="203" t="s">
        <v>494</v>
      </c>
      <c r="L166" s="203" t="s">
        <v>563</v>
      </c>
      <c r="M166" s="203" t="s">
        <v>953</v>
      </c>
      <c r="N166" s="204">
        <v>46039</v>
      </c>
      <c r="O166" s="205" t="s">
        <v>496</v>
      </c>
      <c r="P166" s="203" t="s">
        <v>497</v>
      </c>
      <c r="Q166" s="203" t="s">
        <v>497</v>
      </c>
      <c r="R166" s="203" t="s">
        <v>128</v>
      </c>
      <c r="S166" s="205" t="s">
        <v>129</v>
      </c>
      <c r="T166" s="203" t="s">
        <v>498</v>
      </c>
      <c r="U166" s="203">
        <v>2340</v>
      </c>
      <c r="V166" s="203">
        <v>670</v>
      </c>
      <c r="W166" s="203">
        <v>1</v>
      </c>
      <c r="X166" s="203">
        <v>2025</v>
      </c>
      <c r="Y166" s="203">
        <v>369</v>
      </c>
      <c r="Z166" s="203">
        <v>0</v>
      </c>
      <c r="AA166" s="204">
        <v>46050</v>
      </c>
      <c r="AB166" s="203" t="s">
        <v>499</v>
      </c>
      <c r="AC166" s="204">
        <v>46051</v>
      </c>
      <c r="AD166" s="207">
        <v>46069</v>
      </c>
      <c r="AE166" s="207">
        <v>46052</v>
      </c>
      <c r="AF166" s="211">
        <f t="shared" si="9"/>
        <v>-17</v>
      </c>
      <c r="AG166" s="209">
        <f t="shared" si="10"/>
        <v>393.7</v>
      </c>
      <c r="AH166" s="210">
        <f t="shared" si="11"/>
        <v>-6692.9</v>
      </c>
      <c r="AI166" s="211" t="s">
        <v>132</v>
      </c>
    </row>
    <row r="167" spans="1:35" x14ac:dyDescent="0.2">
      <c r="A167" s="203">
        <v>2026</v>
      </c>
      <c r="B167" s="203">
        <v>82</v>
      </c>
      <c r="C167" s="204">
        <v>46043</v>
      </c>
      <c r="D167" s="205" t="s">
        <v>954</v>
      </c>
      <c r="E167" s="204">
        <v>46038</v>
      </c>
      <c r="F167" s="205" t="s">
        <v>955</v>
      </c>
      <c r="G167" s="206">
        <v>340.37</v>
      </c>
      <c r="H167" s="206">
        <v>61.38</v>
      </c>
      <c r="I167" s="203" t="s">
        <v>122</v>
      </c>
      <c r="J167" s="206">
        <f t="shared" si="8"/>
        <v>278.99</v>
      </c>
      <c r="K167" s="203" t="s">
        <v>494</v>
      </c>
      <c r="L167" s="203" t="s">
        <v>563</v>
      </c>
      <c r="M167" s="203" t="s">
        <v>956</v>
      </c>
      <c r="N167" s="204">
        <v>46040</v>
      </c>
      <c r="O167" s="205" t="s">
        <v>496</v>
      </c>
      <c r="P167" s="203" t="s">
        <v>497</v>
      </c>
      <c r="Q167" s="203" t="s">
        <v>497</v>
      </c>
      <c r="R167" s="203" t="s">
        <v>210</v>
      </c>
      <c r="S167" s="205" t="s">
        <v>211</v>
      </c>
      <c r="T167" s="203" t="s">
        <v>248</v>
      </c>
      <c r="U167" s="203">
        <v>250</v>
      </c>
      <c r="V167" s="203">
        <v>100</v>
      </c>
      <c r="W167" s="203">
        <v>4</v>
      </c>
      <c r="X167" s="203">
        <v>2025</v>
      </c>
      <c r="Y167" s="203">
        <v>365</v>
      </c>
      <c r="Z167" s="203">
        <v>0</v>
      </c>
      <c r="AA167" s="204">
        <v>46065</v>
      </c>
      <c r="AB167" s="203" t="s">
        <v>727</v>
      </c>
      <c r="AC167" s="204">
        <v>46065</v>
      </c>
      <c r="AD167" s="207">
        <v>46070</v>
      </c>
      <c r="AE167" s="207">
        <v>46066</v>
      </c>
      <c r="AF167" s="211">
        <f t="shared" si="9"/>
        <v>-4</v>
      </c>
      <c r="AG167" s="209">
        <f t="shared" si="10"/>
        <v>278.99</v>
      </c>
      <c r="AH167" s="210">
        <f t="shared" si="11"/>
        <v>-1115.96</v>
      </c>
      <c r="AI167" s="211" t="s">
        <v>132</v>
      </c>
    </row>
    <row r="168" spans="1:35" x14ac:dyDescent="0.2">
      <c r="A168" s="203">
        <v>2026</v>
      </c>
      <c r="B168" s="203">
        <v>83</v>
      </c>
      <c r="C168" s="204">
        <v>46043</v>
      </c>
      <c r="D168" s="205" t="s">
        <v>957</v>
      </c>
      <c r="E168" s="204">
        <v>46038</v>
      </c>
      <c r="F168" s="205" t="s">
        <v>958</v>
      </c>
      <c r="G168" s="206">
        <v>160.53</v>
      </c>
      <c r="H168" s="206">
        <v>33.22</v>
      </c>
      <c r="I168" s="203" t="s">
        <v>122</v>
      </c>
      <c r="J168" s="206">
        <f t="shared" si="8"/>
        <v>127.31</v>
      </c>
      <c r="K168" s="203" t="s">
        <v>494</v>
      </c>
      <c r="L168" s="203" t="s">
        <v>563</v>
      </c>
      <c r="M168" s="203" t="s">
        <v>959</v>
      </c>
      <c r="N168" s="204">
        <v>46040</v>
      </c>
      <c r="O168" s="205" t="s">
        <v>496</v>
      </c>
      <c r="P168" s="203" t="s">
        <v>497</v>
      </c>
      <c r="Q168" s="203" t="s">
        <v>497</v>
      </c>
      <c r="R168" s="203" t="s">
        <v>210</v>
      </c>
      <c r="S168" s="205" t="s">
        <v>211</v>
      </c>
      <c r="T168" s="203" t="s">
        <v>248</v>
      </c>
      <c r="U168" s="203">
        <v>250</v>
      </c>
      <c r="V168" s="203">
        <v>100</v>
      </c>
      <c r="W168" s="203">
        <v>4</v>
      </c>
      <c r="X168" s="203">
        <v>2025</v>
      </c>
      <c r="Y168" s="203">
        <v>365</v>
      </c>
      <c r="Z168" s="203">
        <v>0</v>
      </c>
      <c r="AA168" s="204">
        <v>46065</v>
      </c>
      <c r="AB168" s="203" t="s">
        <v>727</v>
      </c>
      <c r="AC168" s="204">
        <v>46065</v>
      </c>
      <c r="AD168" s="207">
        <v>46070</v>
      </c>
      <c r="AE168" s="207">
        <v>46066</v>
      </c>
      <c r="AF168" s="211">
        <f t="shared" si="9"/>
        <v>-4</v>
      </c>
      <c r="AG168" s="209">
        <f t="shared" si="10"/>
        <v>127.31</v>
      </c>
      <c r="AH168" s="210">
        <f t="shared" si="11"/>
        <v>-509.24</v>
      </c>
      <c r="AI168" s="211" t="s">
        <v>132</v>
      </c>
    </row>
    <row r="169" spans="1:35" x14ac:dyDescent="0.2">
      <c r="A169" s="203">
        <v>2026</v>
      </c>
      <c r="B169" s="203">
        <v>84</v>
      </c>
      <c r="C169" s="204">
        <v>46043</v>
      </c>
      <c r="D169" s="205" t="s">
        <v>960</v>
      </c>
      <c r="E169" s="204">
        <v>46038</v>
      </c>
      <c r="F169" s="205" t="s">
        <v>961</v>
      </c>
      <c r="G169" s="206">
        <v>233.35</v>
      </c>
      <c r="H169" s="206">
        <v>42.08</v>
      </c>
      <c r="I169" s="203" t="s">
        <v>122</v>
      </c>
      <c r="J169" s="206">
        <f t="shared" si="8"/>
        <v>191.26999999999998</v>
      </c>
      <c r="K169" s="203" t="s">
        <v>494</v>
      </c>
      <c r="L169" s="203" t="s">
        <v>563</v>
      </c>
      <c r="M169" s="203" t="s">
        <v>962</v>
      </c>
      <c r="N169" s="204">
        <v>46040</v>
      </c>
      <c r="O169" s="205" t="s">
        <v>496</v>
      </c>
      <c r="P169" s="203" t="s">
        <v>497</v>
      </c>
      <c r="Q169" s="203" t="s">
        <v>497</v>
      </c>
      <c r="R169" s="203" t="s">
        <v>210</v>
      </c>
      <c r="S169" s="205" t="s">
        <v>211</v>
      </c>
      <c r="T169" s="203" t="s">
        <v>248</v>
      </c>
      <c r="U169" s="203">
        <v>250</v>
      </c>
      <c r="V169" s="203">
        <v>100</v>
      </c>
      <c r="W169" s="203">
        <v>4</v>
      </c>
      <c r="X169" s="203">
        <v>2025</v>
      </c>
      <c r="Y169" s="203">
        <v>365</v>
      </c>
      <c r="Z169" s="203">
        <v>0</v>
      </c>
      <c r="AA169" s="204">
        <v>46065</v>
      </c>
      <c r="AB169" s="203" t="s">
        <v>727</v>
      </c>
      <c r="AC169" s="204">
        <v>46065</v>
      </c>
      <c r="AD169" s="207">
        <v>46070</v>
      </c>
      <c r="AE169" s="207">
        <v>46066</v>
      </c>
      <c r="AF169" s="211">
        <f t="shared" si="9"/>
        <v>-4</v>
      </c>
      <c r="AG169" s="209">
        <f t="shared" si="10"/>
        <v>191.26999999999998</v>
      </c>
      <c r="AH169" s="210">
        <f t="shared" si="11"/>
        <v>-765.07999999999993</v>
      </c>
      <c r="AI169" s="211" t="s">
        <v>132</v>
      </c>
    </row>
    <row r="170" spans="1:35" x14ac:dyDescent="0.2">
      <c r="A170" s="203">
        <v>2026</v>
      </c>
      <c r="B170" s="203">
        <v>85</v>
      </c>
      <c r="C170" s="204">
        <v>46043</v>
      </c>
      <c r="D170" s="205" t="s">
        <v>963</v>
      </c>
      <c r="E170" s="204">
        <v>46038</v>
      </c>
      <c r="F170" s="205" t="s">
        <v>964</v>
      </c>
      <c r="G170" s="206">
        <v>234.84</v>
      </c>
      <c r="H170" s="206">
        <v>42.35</v>
      </c>
      <c r="I170" s="203" t="s">
        <v>122</v>
      </c>
      <c r="J170" s="206">
        <f t="shared" si="8"/>
        <v>192.49</v>
      </c>
      <c r="K170" s="203" t="s">
        <v>494</v>
      </c>
      <c r="L170" s="203" t="s">
        <v>563</v>
      </c>
      <c r="M170" s="203" t="s">
        <v>965</v>
      </c>
      <c r="N170" s="204">
        <v>46040</v>
      </c>
      <c r="O170" s="205" t="s">
        <v>496</v>
      </c>
      <c r="P170" s="203" t="s">
        <v>497</v>
      </c>
      <c r="Q170" s="203" t="s">
        <v>497</v>
      </c>
      <c r="R170" s="203" t="s">
        <v>184</v>
      </c>
      <c r="S170" s="205" t="s">
        <v>185</v>
      </c>
      <c r="T170" s="203" t="s">
        <v>248</v>
      </c>
      <c r="U170" s="203">
        <v>250</v>
      </c>
      <c r="V170" s="203">
        <v>620</v>
      </c>
      <c r="W170" s="203">
        <v>2</v>
      </c>
      <c r="X170" s="203">
        <v>2025</v>
      </c>
      <c r="Y170" s="203">
        <v>368</v>
      </c>
      <c r="Z170" s="203">
        <v>0</v>
      </c>
      <c r="AA170" s="204">
        <v>46065</v>
      </c>
      <c r="AB170" s="203" t="s">
        <v>966</v>
      </c>
      <c r="AC170" s="204">
        <v>46065</v>
      </c>
      <c r="AD170" s="207">
        <v>46070</v>
      </c>
      <c r="AE170" s="207">
        <v>46066</v>
      </c>
      <c r="AF170" s="211">
        <f t="shared" si="9"/>
        <v>-4</v>
      </c>
      <c r="AG170" s="209">
        <f t="shared" si="10"/>
        <v>192.49</v>
      </c>
      <c r="AH170" s="210">
        <f t="shared" si="11"/>
        <v>-769.96</v>
      </c>
      <c r="AI170" s="211" t="s">
        <v>132</v>
      </c>
    </row>
    <row r="171" spans="1:35" x14ac:dyDescent="0.2">
      <c r="A171" s="203">
        <v>2026</v>
      </c>
      <c r="B171" s="203">
        <v>86</v>
      </c>
      <c r="C171" s="204">
        <v>46043</v>
      </c>
      <c r="D171" s="205" t="s">
        <v>967</v>
      </c>
      <c r="E171" s="204">
        <v>46041</v>
      </c>
      <c r="F171" s="205" t="s">
        <v>968</v>
      </c>
      <c r="G171" s="206">
        <v>125.7</v>
      </c>
      <c r="H171" s="206">
        <v>0</v>
      </c>
      <c r="I171" s="203" t="s">
        <v>132</v>
      </c>
      <c r="J171" s="206">
        <f t="shared" si="8"/>
        <v>125.7</v>
      </c>
      <c r="K171" s="203" t="s">
        <v>969</v>
      </c>
      <c r="L171" s="203" t="s">
        <v>563</v>
      </c>
      <c r="M171" s="203" t="s">
        <v>970</v>
      </c>
      <c r="N171" s="204">
        <v>46042</v>
      </c>
      <c r="O171" s="205" t="s">
        <v>738</v>
      </c>
      <c r="P171" s="203" t="s">
        <v>739</v>
      </c>
      <c r="Q171" s="203" t="s">
        <v>180</v>
      </c>
      <c r="R171" s="203" t="s">
        <v>467</v>
      </c>
      <c r="S171" s="205" t="s">
        <v>468</v>
      </c>
      <c r="T171" s="203" t="s">
        <v>469</v>
      </c>
      <c r="U171" s="203">
        <v>1120</v>
      </c>
      <c r="V171" s="203">
        <v>371</v>
      </c>
      <c r="W171" s="203">
        <v>8</v>
      </c>
      <c r="X171" s="203">
        <v>2026</v>
      </c>
      <c r="Y171" s="203">
        <v>39</v>
      </c>
      <c r="Z171" s="203">
        <v>0</v>
      </c>
      <c r="AA171" s="204">
        <v>46065</v>
      </c>
      <c r="AB171" s="203" t="s">
        <v>971</v>
      </c>
      <c r="AC171" s="204">
        <v>46065</v>
      </c>
      <c r="AD171" s="207">
        <v>46072</v>
      </c>
      <c r="AE171" s="207">
        <v>46066</v>
      </c>
      <c r="AF171" s="211">
        <f t="shared" si="9"/>
        <v>-6</v>
      </c>
      <c r="AG171" s="209">
        <f t="shared" si="10"/>
        <v>125.7</v>
      </c>
      <c r="AH171" s="210">
        <f t="shared" si="11"/>
        <v>-754.2</v>
      </c>
      <c r="AI171" s="211" t="s">
        <v>132</v>
      </c>
    </row>
    <row r="172" spans="1:35" x14ac:dyDescent="0.2">
      <c r="A172" s="203">
        <v>2026</v>
      </c>
      <c r="B172" s="203">
        <v>87</v>
      </c>
      <c r="C172" s="204">
        <v>46043</v>
      </c>
      <c r="D172" s="205" t="s">
        <v>972</v>
      </c>
      <c r="E172" s="204">
        <v>46022</v>
      </c>
      <c r="F172" s="205" t="s">
        <v>973</v>
      </c>
      <c r="G172" s="206">
        <v>1476.19</v>
      </c>
      <c r="H172" s="206">
        <v>266.2</v>
      </c>
      <c r="I172" s="203" t="s">
        <v>122</v>
      </c>
      <c r="J172" s="206">
        <f t="shared" si="8"/>
        <v>1209.99</v>
      </c>
      <c r="K172" s="203" t="s">
        <v>974</v>
      </c>
      <c r="L172" s="203" t="s">
        <v>563</v>
      </c>
      <c r="M172" s="203" t="s">
        <v>975</v>
      </c>
      <c r="N172" s="204">
        <v>46043</v>
      </c>
      <c r="O172" s="205" t="s">
        <v>745</v>
      </c>
      <c r="P172" s="203" t="s">
        <v>746</v>
      </c>
      <c r="Q172" s="203" t="s">
        <v>746</v>
      </c>
      <c r="R172" s="203" t="s">
        <v>210</v>
      </c>
      <c r="S172" s="205" t="s">
        <v>211</v>
      </c>
      <c r="T172" s="203" t="s">
        <v>212</v>
      </c>
      <c r="U172" s="203">
        <v>140</v>
      </c>
      <c r="V172" s="203">
        <v>100</v>
      </c>
      <c r="W172" s="203">
        <v>14</v>
      </c>
      <c r="X172" s="203">
        <v>2025</v>
      </c>
      <c r="Y172" s="203">
        <v>46</v>
      </c>
      <c r="Z172" s="203">
        <v>0</v>
      </c>
      <c r="AA172" s="204">
        <v>46065</v>
      </c>
      <c r="AB172" s="203" t="s">
        <v>976</v>
      </c>
      <c r="AC172" s="204">
        <v>46065</v>
      </c>
      <c r="AD172" s="207">
        <v>46073</v>
      </c>
      <c r="AE172" s="207">
        <v>46066</v>
      </c>
      <c r="AF172" s="211">
        <f t="shared" si="9"/>
        <v>-7</v>
      </c>
      <c r="AG172" s="209">
        <f t="shared" si="10"/>
        <v>1209.99</v>
      </c>
      <c r="AH172" s="210">
        <f t="shared" si="11"/>
        <v>-8469.93</v>
      </c>
      <c r="AI172" s="211" t="s">
        <v>132</v>
      </c>
    </row>
    <row r="173" spans="1:35" x14ac:dyDescent="0.2">
      <c r="A173" s="203">
        <v>2026</v>
      </c>
      <c r="B173" s="203">
        <v>88</v>
      </c>
      <c r="C173" s="204">
        <v>46043</v>
      </c>
      <c r="D173" s="205" t="s">
        <v>159</v>
      </c>
      <c r="E173" s="204">
        <v>46042</v>
      </c>
      <c r="F173" s="205" t="s">
        <v>977</v>
      </c>
      <c r="G173" s="206">
        <v>5185</v>
      </c>
      <c r="H173" s="206">
        <v>0</v>
      </c>
      <c r="I173" s="203" t="s">
        <v>132</v>
      </c>
      <c r="J173" s="206">
        <f t="shared" si="8"/>
        <v>5185</v>
      </c>
      <c r="K173" s="203" t="s">
        <v>978</v>
      </c>
      <c r="L173" s="203" t="s">
        <v>563</v>
      </c>
      <c r="M173" s="203" t="s">
        <v>979</v>
      </c>
      <c r="N173" s="204">
        <v>46042</v>
      </c>
      <c r="O173" s="205" t="s">
        <v>980</v>
      </c>
      <c r="P173" s="203" t="s">
        <v>981</v>
      </c>
      <c r="Q173" s="203" t="s">
        <v>981</v>
      </c>
      <c r="R173" s="203" t="s">
        <v>437</v>
      </c>
      <c r="S173" s="205" t="s">
        <v>438</v>
      </c>
      <c r="T173" s="203" t="s">
        <v>498</v>
      </c>
      <c r="U173" s="203">
        <v>2340</v>
      </c>
      <c r="V173" s="203">
        <v>670</v>
      </c>
      <c r="W173" s="203">
        <v>4</v>
      </c>
      <c r="X173" s="203">
        <v>2025</v>
      </c>
      <c r="Y173" s="203">
        <v>16</v>
      </c>
      <c r="Z173" s="203">
        <v>0</v>
      </c>
      <c r="AA173" s="204">
        <v>46065</v>
      </c>
      <c r="AB173" s="203" t="s">
        <v>982</v>
      </c>
      <c r="AC173" s="204">
        <v>46065</v>
      </c>
      <c r="AD173" s="207">
        <v>46072</v>
      </c>
      <c r="AE173" s="207">
        <v>46066</v>
      </c>
      <c r="AF173" s="211">
        <f t="shared" si="9"/>
        <v>-6</v>
      </c>
      <c r="AG173" s="209">
        <f t="shared" si="10"/>
        <v>5185</v>
      </c>
      <c r="AH173" s="210">
        <f t="shared" si="11"/>
        <v>-31110</v>
      </c>
      <c r="AI173" s="211" t="s">
        <v>132</v>
      </c>
    </row>
    <row r="174" spans="1:35" x14ac:dyDescent="0.2">
      <c r="A174" s="203">
        <v>2026</v>
      </c>
      <c r="B174" s="203">
        <v>89</v>
      </c>
      <c r="C174" s="204">
        <v>46043</v>
      </c>
      <c r="D174" s="205" t="s">
        <v>983</v>
      </c>
      <c r="E174" s="204">
        <v>46042</v>
      </c>
      <c r="F174" s="205" t="s">
        <v>984</v>
      </c>
      <c r="G174" s="206">
        <v>908.13</v>
      </c>
      <c r="H174" s="206">
        <v>34.93</v>
      </c>
      <c r="I174" s="203" t="s">
        <v>122</v>
      </c>
      <c r="J174" s="206">
        <f t="shared" si="8"/>
        <v>873.2</v>
      </c>
      <c r="K174" s="203" t="s">
        <v>985</v>
      </c>
      <c r="L174" s="203" t="s">
        <v>563</v>
      </c>
      <c r="M174" s="203" t="s">
        <v>986</v>
      </c>
      <c r="N174" s="204">
        <v>46043</v>
      </c>
      <c r="O174" s="205" t="s">
        <v>987</v>
      </c>
      <c r="P174" s="203" t="s">
        <v>180</v>
      </c>
      <c r="Q174" s="203" t="s">
        <v>988</v>
      </c>
      <c r="R174" s="203" t="s">
        <v>459</v>
      </c>
      <c r="S174" s="205" t="s">
        <v>731</v>
      </c>
      <c r="T174" s="203" t="s">
        <v>989</v>
      </c>
      <c r="U174" s="203">
        <v>130</v>
      </c>
      <c r="V174" s="203">
        <v>100</v>
      </c>
      <c r="W174" s="203">
        <v>9</v>
      </c>
      <c r="X174" s="203">
        <v>2025</v>
      </c>
      <c r="Y174" s="203">
        <v>89</v>
      </c>
      <c r="Z174" s="203">
        <v>0</v>
      </c>
      <c r="AA174" s="204">
        <v>46065</v>
      </c>
      <c r="AB174" s="203" t="s">
        <v>990</v>
      </c>
      <c r="AC174" s="204">
        <v>46065</v>
      </c>
      <c r="AD174" s="207">
        <v>46073</v>
      </c>
      <c r="AE174" s="207">
        <v>46066</v>
      </c>
      <c r="AF174" s="211">
        <f t="shared" si="9"/>
        <v>-7</v>
      </c>
      <c r="AG174" s="209">
        <f t="shared" si="10"/>
        <v>873.2</v>
      </c>
      <c r="AH174" s="210">
        <f t="shared" si="11"/>
        <v>-6112.4000000000005</v>
      </c>
      <c r="AI174" s="211" t="s">
        <v>132</v>
      </c>
    </row>
    <row r="175" spans="1:35" x14ac:dyDescent="0.2">
      <c r="A175" s="203">
        <v>2026</v>
      </c>
      <c r="B175" s="203">
        <v>90</v>
      </c>
      <c r="C175" s="204">
        <v>46045</v>
      </c>
      <c r="D175" s="205" t="s">
        <v>991</v>
      </c>
      <c r="E175" s="204">
        <v>46035</v>
      </c>
      <c r="F175" s="205" t="s">
        <v>992</v>
      </c>
      <c r="G175" s="206">
        <v>1107.56</v>
      </c>
      <c r="H175" s="206">
        <v>199.72</v>
      </c>
      <c r="I175" s="203" t="s">
        <v>122</v>
      </c>
      <c r="J175" s="206">
        <f t="shared" si="8"/>
        <v>907.83999999999992</v>
      </c>
      <c r="K175" s="203" t="s">
        <v>239</v>
      </c>
      <c r="L175" s="203" t="s">
        <v>563</v>
      </c>
      <c r="M175" s="203" t="s">
        <v>993</v>
      </c>
      <c r="N175" s="204">
        <v>46045</v>
      </c>
      <c r="O175" s="205" t="s">
        <v>241</v>
      </c>
      <c r="P175" s="203" t="s">
        <v>242</v>
      </c>
      <c r="Q175" s="203" t="s">
        <v>242</v>
      </c>
      <c r="R175" s="203" t="s">
        <v>128</v>
      </c>
      <c r="S175" s="205" t="s">
        <v>129</v>
      </c>
      <c r="T175" s="203" t="s">
        <v>248</v>
      </c>
      <c r="U175" s="203">
        <v>250</v>
      </c>
      <c r="V175" s="203">
        <v>670</v>
      </c>
      <c r="W175" s="203">
        <v>8</v>
      </c>
      <c r="X175" s="203">
        <v>2025</v>
      </c>
      <c r="Y175" s="203">
        <v>150</v>
      </c>
      <c r="Z175" s="203">
        <v>0</v>
      </c>
      <c r="AA175" s="204">
        <v>46050</v>
      </c>
      <c r="AB175" s="203" t="s">
        <v>720</v>
      </c>
      <c r="AC175" s="204">
        <v>46051</v>
      </c>
      <c r="AD175" s="207">
        <v>46075</v>
      </c>
      <c r="AE175" s="207">
        <v>46052</v>
      </c>
      <c r="AF175" s="211">
        <f t="shared" si="9"/>
        <v>-23</v>
      </c>
      <c r="AG175" s="209">
        <f t="shared" si="10"/>
        <v>907.83999999999992</v>
      </c>
      <c r="AH175" s="210">
        <f t="shared" si="11"/>
        <v>-20880.32</v>
      </c>
      <c r="AI175" s="211" t="s">
        <v>132</v>
      </c>
    </row>
    <row r="176" spans="1:35" x14ac:dyDescent="0.2">
      <c r="A176" s="203">
        <v>2026</v>
      </c>
      <c r="B176" s="203">
        <v>91</v>
      </c>
      <c r="C176" s="204">
        <v>46045</v>
      </c>
      <c r="D176" s="205" t="s">
        <v>994</v>
      </c>
      <c r="E176" s="204">
        <v>46035</v>
      </c>
      <c r="F176" s="205" t="s">
        <v>995</v>
      </c>
      <c r="G176" s="206">
        <v>100.85</v>
      </c>
      <c r="H176" s="206">
        <v>18.190000000000001</v>
      </c>
      <c r="I176" s="203" t="s">
        <v>122</v>
      </c>
      <c r="J176" s="206">
        <f t="shared" si="8"/>
        <v>82.66</v>
      </c>
      <c r="K176" s="203" t="s">
        <v>239</v>
      </c>
      <c r="L176" s="203" t="s">
        <v>563</v>
      </c>
      <c r="M176" s="203" t="s">
        <v>996</v>
      </c>
      <c r="N176" s="204">
        <v>46045</v>
      </c>
      <c r="O176" s="205" t="s">
        <v>241</v>
      </c>
      <c r="P176" s="203" t="s">
        <v>242</v>
      </c>
      <c r="Q176" s="203" t="s">
        <v>242</v>
      </c>
      <c r="R176" s="203" t="s">
        <v>128</v>
      </c>
      <c r="S176" s="205" t="s">
        <v>129</v>
      </c>
      <c r="T176" s="203" t="s">
        <v>243</v>
      </c>
      <c r="U176" s="203">
        <v>2890</v>
      </c>
      <c r="V176" s="203">
        <v>790</v>
      </c>
      <c r="W176" s="203">
        <v>1</v>
      </c>
      <c r="X176" s="203">
        <v>2025</v>
      </c>
      <c r="Y176" s="203">
        <v>153</v>
      </c>
      <c r="Z176" s="203">
        <v>0</v>
      </c>
      <c r="AA176" s="204">
        <v>46050</v>
      </c>
      <c r="AB176" s="203" t="s">
        <v>855</v>
      </c>
      <c r="AC176" s="204">
        <v>46051</v>
      </c>
      <c r="AD176" s="207">
        <v>46075</v>
      </c>
      <c r="AE176" s="207">
        <v>46052</v>
      </c>
      <c r="AF176" s="211">
        <f t="shared" si="9"/>
        <v>-23</v>
      </c>
      <c r="AG176" s="209">
        <f t="shared" si="10"/>
        <v>82.66</v>
      </c>
      <c r="AH176" s="210">
        <f t="shared" si="11"/>
        <v>-1901.1799999999998</v>
      </c>
      <c r="AI176" s="211" t="s">
        <v>132</v>
      </c>
    </row>
    <row r="177" spans="1:35" x14ac:dyDescent="0.2">
      <c r="A177" s="203">
        <v>2026</v>
      </c>
      <c r="B177" s="203">
        <v>92</v>
      </c>
      <c r="C177" s="204">
        <v>46045</v>
      </c>
      <c r="D177" s="205" t="s">
        <v>997</v>
      </c>
      <c r="E177" s="204">
        <v>46035</v>
      </c>
      <c r="F177" s="205" t="s">
        <v>998</v>
      </c>
      <c r="G177" s="206">
        <v>45.41</v>
      </c>
      <c r="H177" s="206">
        <v>8.19</v>
      </c>
      <c r="I177" s="203" t="s">
        <v>122</v>
      </c>
      <c r="J177" s="206">
        <f t="shared" si="8"/>
        <v>37.22</v>
      </c>
      <c r="K177" s="203" t="s">
        <v>239</v>
      </c>
      <c r="L177" s="203" t="s">
        <v>563</v>
      </c>
      <c r="M177" s="203" t="s">
        <v>999</v>
      </c>
      <c r="N177" s="204">
        <v>46045</v>
      </c>
      <c r="O177" s="205" t="s">
        <v>241</v>
      </c>
      <c r="P177" s="203" t="s">
        <v>242</v>
      </c>
      <c r="Q177" s="203" t="s">
        <v>242</v>
      </c>
      <c r="R177" s="203" t="s">
        <v>210</v>
      </c>
      <c r="S177" s="205" t="s">
        <v>211</v>
      </c>
      <c r="T177" s="203" t="s">
        <v>248</v>
      </c>
      <c r="U177" s="203">
        <v>250</v>
      </c>
      <c r="V177" s="203">
        <v>100</v>
      </c>
      <c r="W177" s="203">
        <v>23</v>
      </c>
      <c r="X177" s="203">
        <v>2025</v>
      </c>
      <c r="Y177" s="203">
        <v>145</v>
      </c>
      <c r="Z177" s="203">
        <v>0</v>
      </c>
      <c r="AA177" s="204">
        <v>46065</v>
      </c>
      <c r="AB177" s="203" t="s">
        <v>866</v>
      </c>
      <c r="AC177" s="204">
        <v>46065</v>
      </c>
      <c r="AD177" s="207">
        <v>46075</v>
      </c>
      <c r="AE177" s="207">
        <v>46066</v>
      </c>
      <c r="AF177" s="211">
        <f t="shared" si="9"/>
        <v>-9</v>
      </c>
      <c r="AG177" s="209">
        <f t="shared" si="10"/>
        <v>37.22</v>
      </c>
      <c r="AH177" s="210">
        <f t="shared" si="11"/>
        <v>-334.98</v>
      </c>
      <c r="AI177" s="211" t="s">
        <v>132</v>
      </c>
    </row>
    <row r="178" spans="1:35" x14ac:dyDescent="0.2">
      <c r="A178" s="203">
        <v>2026</v>
      </c>
      <c r="B178" s="203">
        <v>93</v>
      </c>
      <c r="C178" s="204">
        <v>46045</v>
      </c>
      <c r="D178" s="205" t="s">
        <v>1000</v>
      </c>
      <c r="E178" s="204">
        <v>46038</v>
      </c>
      <c r="F178" s="205" t="s">
        <v>1001</v>
      </c>
      <c r="G178" s="206">
        <v>4314.82</v>
      </c>
      <c r="H178" s="206">
        <v>892.97</v>
      </c>
      <c r="I178" s="203" t="s">
        <v>122</v>
      </c>
      <c r="J178" s="206">
        <f t="shared" si="8"/>
        <v>3421.8499999999995</v>
      </c>
      <c r="K178" s="203" t="s">
        <v>1002</v>
      </c>
      <c r="L178" s="203" t="s">
        <v>563</v>
      </c>
      <c r="M178" s="203" t="s">
        <v>1003</v>
      </c>
      <c r="N178" s="204">
        <v>46045</v>
      </c>
      <c r="O178" s="205" t="s">
        <v>496</v>
      </c>
      <c r="P178" s="203" t="s">
        <v>497</v>
      </c>
      <c r="Q178" s="203" t="s">
        <v>497</v>
      </c>
      <c r="R178" s="203" t="s">
        <v>128</v>
      </c>
      <c r="S178" s="205" t="s">
        <v>129</v>
      </c>
      <c r="T178" s="203" t="s">
        <v>498</v>
      </c>
      <c r="U178" s="203">
        <v>2340</v>
      </c>
      <c r="V178" s="203">
        <v>670</v>
      </c>
      <c r="W178" s="203">
        <v>1</v>
      </c>
      <c r="X178" s="203">
        <v>2025</v>
      </c>
      <c r="Y178" s="203">
        <v>650</v>
      </c>
      <c r="Z178" s="203">
        <v>0</v>
      </c>
      <c r="AA178" s="204">
        <v>46050</v>
      </c>
      <c r="AB178" s="203" t="s">
        <v>1004</v>
      </c>
      <c r="AC178" s="204">
        <v>46051</v>
      </c>
      <c r="AD178" s="207">
        <v>46075</v>
      </c>
      <c r="AE178" s="207">
        <v>46052</v>
      </c>
      <c r="AF178" s="211">
        <f t="shared" si="9"/>
        <v>-23</v>
      </c>
      <c r="AG178" s="209">
        <f t="shared" si="10"/>
        <v>3421.8499999999995</v>
      </c>
      <c r="AH178" s="210">
        <f t="shared" si="11"/>
        <v>-78702.549999999988</v>
      </c>
      <c r="AI178" s="211" t="s">
        <v>132</v>
      </c>
    </row>
    <row r="179" spans="1:35" x14ac:dyDescent="0.2">
      <c r="A179" s="203">
        <v>2026</v>
      </c>
      <c r="B179" s="203">
        <v>94</v>
      </c>
      <c r="C179" s="204">
        <v>46045</v>
      </c>
      <c r="D179" s="205" t="s">
        <v>1005</v>
      </c>
      <c r="E179" s="204">
        <v>46038</v>
      </c>
      <c r="F179" s="205" t="s">
        <v>1006</v>
      </c>
      <c r="G179" s="206">
        <v>2085.31</v>
      </c>
      <c r="H179" s="206">
        <v>376.04</v>
      </c>
      <c r="I179" s="203" t="s">
        <v>122</v>
      </c>
      <c r="J179" s="206">
        <f t="shared" si="8"/>
        <v>1709.27</v>
      </c>
      <c r="K179" s="203" t="s">
        <v>1002</v>
      </c>
      <c r="L179" s="203" t="s">
        <v>563</v>
      </c>
      <c r="M179" s="203" t="s">
        <v>1007</v>
      </c>
      <c r="N179" s="204">
        <v>46045</v>
      </c>
      <c r="O179" s="205" t="s">
        <v>496</v>
      </c>
      <c r="P179" s="203" t="s">
        <v>497</v>
      </c>
      <c r="Q179" s="203" t="s">
        <v>497</v>
      </c>
      <c r="R179" s="203" t="s">
        <v>128</v>
      </c>
      <c r="S179" s="205" t="s">
        <v>129</v>
      </c>
      <c r="T179" s="203" t="s">
        <v>498</v>
      </c>
      <c r="U179" s="203">
        <v>2340</v>
      </c>
      <c r="V179" s="203">
        <v>670</v>
      </c>
      <c r="W179" s="203">
        <v>1</v>
      </c>
      <c r="X179" s="203">
        <v>2025</v>
      </c>
      <c r="Y179" s="203">
        <v>650</v>
      </c>
      <c r="Z179" s="203">
        <v>0</v>
      </c>
      <c r="AA179" s="204">
        <v>46050</v>
      </c>
      <c r="AB179" s="203" t="s">
        <v>1004</v>
      </c>
      <c r="AC179" s="204">
        <v>46051</v>
      </c>
      <c r="AD179" s="207">
        <v>46075</v>
      </c>
      <c r="AE179" s="207">
        <v>46052</v>
      </c>
      <c r="AF179" s="211">
        <f t="shared" si="9"/>
        <v>-23</v>
      </c>
      <c r="AG179" s="209">
        <f t="shared" si="10"/>
        <v>1709.27</v>
      </c>
      <c r="AH179" s="210">
        <f t="shared" si="11"/>
        <v>-39313.21</v>
      </c>
      <c r="AI179" s="211" t="s">
        <v>132</v>
      </c>
    </row>
    <row r="180" spans="1:35" x14ac:dyDescent="0.2">
      <c r="A180" s="203">
        <v>2026</v>
      </c>
      <c r="B180" s="203">
        <v>95</v>
      </c>
      <c r="C180" s="204">
        <v>46045</v>
      </c>
      <c r="D180" s="205" t="s">
        <v>1008</v>
      </c>
      <c r="E180" s="204">
        <v>46038</v>
      </c>
      <c r="F180" s="205" t="s">
        <v>1009</v>
      </c>
      <c r="G180" s="206">
        <v>1691.43</v>
      </c>
      <c r="H180" s="206">
        <v>305.01</v>
      </c>
      <c r="I180" s="203" t="s">
        <v>122</v>
      </c>
      <c r="J180" s="206">
        <f t="shared" si="8"/>
        <v>1386.42</v>
      </c>
      <c r="K180" s="203" t="s">
        <v>1002</v>
      </c>
      <c r="L180" s="203" t="s">
        <v>563</v>
      </c>
      <c r="M180" s="203" t="s">
        <v>1010</v>
      </c>
      <c r="N180" s="204">
        <v>46045</v>
      </c>
      <c r="O180" s="205" t="s">
        <v>496</v>
      </c>
      <c r="P180" s="203" t="s">
        <v>497</v>
      </c>
      <c r="Q180" s="203" t="s">
        <v>497</v>
      </c>
      <c r="R180" s="203" t="s">
        <v>128</v>
      </c>
      <c r="S180" s="205" t="s">
        <v>129</v>
      </c>
      <c r="T180" s="203" t="s">
        <v>404</v>
      </c>
      <c r="U180" s="203">
        <v>4100</v>
      </c>
      <c r="V180" s="203">
        <v>712</v>
      </c>
      <c r="W180" s="203">
        <v>1</v>
      </c>
      <c r="X180" s="203">
        <v>2025</v>
      </c>
      <c r="Y180" s="203">
        <v>651</v>
      </c>
      <c r="Z180" s="203">
        <v>0</v>
      </c>
      <c r="AA180" s="204">
        <v>46050</v>
      </c>
      <c r="AB180" s="203" t="s">
        <v>1011</v>
      </c>
      <c r="AC180" s="204">
        <v>46051</v>
      </c>
      <c r="AD180" s="207">
        <v>46075</v>
      </c>
      <c r="AE180" s="207">
        <v>46052</v>
      </c>
      <c r="AF180" s="211">
        <f t="shared" si="9"/>
        <v>-23</v>
      </c>
      <c r="AG180" s="209">
        <f t="shared" si="10"/>
        <v>1386.42</v>
      </c>
      <c r="AH180" s="210">
        <f t="shared" si="11"/>
        <v>-31887.660000000003</v>
      </c>
      <c r="AI180" s="211" t="s">
        <v>132</v>
      </c>
    </row>
    <row r="181" spans="1:35" x14ac:dyDescent="0.2">
      <c r="A181" s="203">
        <v>2026</v>
      </c>
      <c r="B181" s="203">
        <v>96</v>
      </c>
      <c r="C181" s="204">
        <v>46045</v>
      </c>
      <c r="D181" s="205" t="s">
        <v>1012</v>
      </c>
      <c r="E181" s="204">
        <v>46042</v>
      </c>
      <c r="F181" s="205" t="s">
        <v>1013</v>
      </c>
      <c r="G181" s="206">
        <v>3604.22</v>
      </c>
      <c r="H181" s="206">
        <v>745.91</v>
      </c>
      <c r="I181" s="203" t="s">
        <v>122</v>
      </c>
      <c r="J181" s="206">
        <f t="shared" si="8"/>
        <v>2858.31</v>
      </c>
      <c r="K181" s="203" t="s">
        <v>494</v>
      </c>
      <c r="L181" s="203" t="s">
        <v>563</v>
      </c>
      <c r="M181" s="203" t="s">
        <v>1014</v>
      </c>
      <c r="N181" s="204">
        <v>46045</v>
      </c>
      <c r="O181" s="205" t="s">
        <v>496</v>
      </c>
      <c r="P181" s="203" t="s">
        <v>497</v>
      </c>
      <c r="Q181" s="203" t="s">
        <v>497</v>
      </c>
      <c r="R181" s="203" t="s">
        <v>210</v>
      </c>
      <c r="S181" s="205" t="s">
        <v>211</v>
      </c>
      <c r="T181" s="203" t="s">
        <v>253</v>
      </c>
      <c r="U181" s="203">
        <v>1570</v>
      </c>
      <c r="V181" s="203">
        <v>440</v>
      </c>
      <c r="W181" s="203">
        <v>1</v>
      </c>
      <c r="X181" s="203">
        <v>2025</v>
      </c>
      <c r="Y181" s="203">
        <v>367</v>
      </c>
      <c r="Z181" s="203">
        <v>0</v>
      </c>
      <c r="AA181" s="204">
        <v>46065</v>
      </c>
      <c r="AB181" s="203" t="s">
        <v>932</v>
      </c>
      <c r="AC181" s="204">
        <v>46065</v>
      </c>
      <c r="AD181" s="207">
        <v>46075</v>
      </c>
      <c r="AE181" s="207">
        <v>46066</v>
      </c>
      <c r="AF181" s="211">
        <f t="shared" si="9"/>
        <v>-9</v>
      </c>
      <c r="AG181" s="209">
        <f t="shared" si="10"/>
        <v>2858.31</v>
      </c>
      <c r="AH181" s="210">
        <f t="shared" si="11"/>
        <v>-25724.79</v>
      </c>
      <c r="AI181" s="211" t="s">
        <v>132</v>
      </c>
    </row>
    <row r="182" spans="1:35" x14ac:dyDescent="0.2">
      <c r="A182" s="203">
        <v>2026</v>
      </c>
      <c r="B182" s="203">
        <v>96</v>
      </c>
      <c r="C182" s="204">
        <v>46045</v>
      </c>
      <c r="D182" s="205" t="s">
        <v>1012</v>
      </c>
      <c r="E182" s="204">
        <v>46042</v>
      </c>
      <c r="F182" s="205" t="s">
        <v>1013</v>
      </c>
      <c r="G182" s="206">
        <v>8679.9699999999993</v>
      </c>
      <c r="H182" s="206">
        <v>1796.37</v>
      </c>
      <c r="I182" s="203" t="s">
        <v>122</v>
      </c>
      <c r="J182" s="206">
        <f t="shared" si="8"/>
        <v>6883.5999999999995</v>
      </c>
      <c r="K182" s="203" t="s">
        <v>1002</v>
      </c>
      <c r="L182" s="203" t="s">
        <v>563</v>
      </c>
      <c r="M182" s="203" t="s">
        <v>1014</v>
      </c>
      <c r="N182" s="204">
        <v>46045</v>
      </c>
      <c r="O182" s="205" t="s">
        <v>496</v>
      </c>
      <c r="P182" s="203" t="s">
        <v>497</v>
      </c>
      <c r="Q182" s="203" t="s">
        <v>497</v>
      </c>
      <c r="R182" s="203" t="s">
        <v>210</v>
      </c>
      <c r="S182" s="205" t="s">
        <v>211</v>
      </c>
      <c r="T182" s="203" t="s">
        <v>253</v>
      </c>
      <c r="U182" s="203">
        <v>1570</v>
      </c>
      <c r="V182" s="203">
        <v>440</v>
      </c>
      <c r="W182" s="203">
        <v>1</v>
      </c>
      <c r="X182" s="203">
        <v>2025</v>
      </c>
      <c r="Y182" s="203">
        <v>648</v>
      </c>
      <c r="Z182" s="203">
        <v>0</v>
      </c>
      <c r="AA182" s="204">
        <v>46065</v>
      </c>
      <c r="AB182" s="203" t="s">
        <v>1015</v>
      </c>
      <c r="AC182" s="204">
        <v>46065</v>
      </c>
      <c r="AD182" s="207">
        <v>46075</v>
      </c>
      <c r="AE182" s="207">
        <v>46066</v>
      </c>
      <c r="AF182" s="211">
        <f t="shared" si="9"/>
        <v>-9</v>
      </c>
      <c r="AG182" s="209">
        <f t="shared" si="10"/>
        <v>6883.5999999999995</v>
      </c>
      <c r="AH182" s="210">
        <f t="shared" si="11"/>
        <v>-61952.399999999994</v>
      </c>
      <c r="AI182" s="211" t="s">
        <v>132</v>
      </c>
    </row>
    <row r="183" spans="1:35" x14ac:dyDescent="0.2">
      <c r="A183" s="203">
        <v>2026</v>
      </c>
      <c r="B183" s="203">
        <v>97</v>
      </c>
      <c r="C183" s="204">
        <v>46045</v>
      </c>
      <c r="D183" s="205" t="s">
        <v>1016</v>
      </c>
      <c r="E183" s="204">
        <v>46038</v>
      </c>
      <c r="F183" s="205" t="s">
        <v>1017</v>
      </c>
      <c r="G183" s="206">
        <v>386.45</v>
      </c>
      <c r="H183" s="206">
        <v>69.69</v>
      </c>
      <c r="I183" s="203" t="s">
        <v>122</v>
      </c>
      <c r="J183" s="206">
        <f t="shared" si="8"/>
        <v>316.76</v>
      </c>
      <c r="K183" s="203" t="s">
        <v>1002</v>
      </c>
      <c r="L183" s="203" t="s">
        <v>563</v>
      </c>
      <c r="M183" s="203" t="s">
        <v>1018</v>
      </c>
      <c r="N183" s="204">
        <v>46045</v>
      </c>
      <c r="O183" s="205" t="s">
        <v>496</v>
      </c>
      <c r="P183" s="203" t="s">
        <v>497</v>
      </c>
      <c r="Q183" s="203" t="s">
        <v>497</v>
      </c>
      <c r="R183" s="203" t="s">
        <v>128</v>
      </c>
      <c r="S183" s="205" t="s">
        <v>129</v>
      </c>
      <c r="T183" s="203" t="s">
        <v>498</v>
      </c>
      <c r="U183" s="203">
        <v>2340</v>
      </c>
      <c r="V183" s="203">
        <v>670</v>
      </c>
      <c r="W183" s="203">
        <v>1</v>
      </c>
      <c r="X183" s="203">
        <v>2025</v>
      </c>
      <c r="Y183" s="203">
        <v>650</v>
      </c>
      <c r="Z183" s="203">
        <v>0</v>
      </c>
      <c r="AA183" s="204">
        <v>46050</v>
      </c>
      <c r="AB183" s="203" t="s">
        <v>1004</v>
      </c>
      <c r="AC183" s="204">
        <v>46051</v>
      </c>
      <c r="AD183" s="207">
        <v>46075</v>
      </c>
      <c r="AE183" s="207">
        <v>46052</v>
      </c>
      <c r="AF183" s="211">
        <f t="shared" si="9"/>
        <v>-23</v>
      </c>
      <c r="AG183" s="209">
        <f t="shared" si="10"/>
        <v>316.76</v>
      </c>
      <c r="AH183" s="210">
        <f t="shared" si="11"/>
        <v>-7285.48</v>
      </c>
      <c r="AI183" s="211" t="s">
        <v>132</v>
      </c>
    </row>
    <row r="184" spans="1:35" x14ac:dyDescent="0.2">
      <c r="A184" s="203">
        <v>2026</v>
      </c>
      <c r="B184" s="203">
        <v>98</v>
      </c>
      <c r="C184" s="204">
        <v>46045</v>
      </c>
      <c r="D184" s="205" t="s">
        <v>1019</v>
      </c>
      <c r="E184" s="204">
        <v>46038</v>
      </c>
      <c r="F184" s="205" t="s">
        <v>1020</v>
      </c>
      <c r="G184" s="206">
        <v>493.46</v>
      </c>
      <c r="H184" s="206">
        <v>102.12</v>
      </c>
      <c r="I184" s="203" t="s">
        <v>122</v>
      </c>
      <c r="J184" s="206">
        <f t="shared" si="8"/>
        <v>391.34</v>
      </c>
      <c r="K184" s="203" t="s">
        <v>1002</v>
      </c>
      <c r="L184" s="203" t="s">
        <v>563</v>
      </c>
      <c r="M184" s="203" t="s">
        <v>1021</v>
      </c>
      <c r="N184" s="204">
        <v>46045</v>
      </c>
      <c r="O184" s="205" t="s">
        <v>496</v>
      </c>
      <c r="P184" s="203" t="s">
        <v>497</v>
      </c>
      <c r="Q184" s="203" t="s">
        <v>497</v>
      </c>
      <c r="R184" s="203" t="s">
        <v>210</v>
      </c>
      <c r="S184" s="205" t="s">
        <v>211</v>
      </c>
      <c r="T184" s="203" t="s">
        <v>248</v>
      </c>
      <c r="U184" s="203">
        <v>250</v>
      </c>
      <c r="V184" s="203">
        <v>100</v>
      </c>
      <c r="W184" s="203">
        <v>4</v>
      </c>
      <c r="X184" s="203">
        <v>2025</v>
      </c>
      <c r="Y184" s="203">
        <v>647</v>
      </c>
      <c r="Z184" s="203">
        <v>0</v>
      </c>
      <c r="AA184" s="204">
        <v>46065</v>
      </c>
      <c r="AB184" s="203" t="s">
        <v>1022</v>
      </c>
      <c r="AC184" s="204">
        <v>46065</v>
      </c>
      <c r="AD184" s="207">
        <v>46075</v>
      </c>
      <c r="AE184" s="207">
        <v>46066</v>
      </c>
      <c r="AF184" s="211">
        <f t="shared" si="9"/>
        <v>-9</v>
      </c>
      <c r="AG184" s="209">
        <f t="shared" si="10"/>
        <v>391.34</v>
      </c>
      <c r="AH184" s="210">
        <f t="shared" si="11"/>
        <v>-3522.06</v>
      </c>
      <c r="AI184" s="211" t="s">
        <v>132</v>
      </c>
    </row>
    <row r="185" spans="1:35" x14ac:dyDescent="0.2">
      <c r="A185" s="203">
        <v>2026</v>
      </c>
      <c r="B185" s="203">
        <v>99</v>
      </c>
      <c r="C185" s="204">
        <v>46045</v>
      </c>
      <c r="D185" s="205" t="s">
        <v>1023</v>
      </c>
      <c r="E185" s="204">
        <v>46045</v>
      </c>
      <c r="F185" s="205" t="s">
        <v>1024</v>
      </c>
      <c r="G185" s="206">
        <v>3050</v>
      </c>
      <c r="H185" s="206">
        <v>550</v>
      </c>
      <c r="I185" s="203" t="s">
        <v>122</v>
      </c>
      <c r="J185" s="206">
        <f t="shared" si="8"/>
        <v>2500</v>
      </c>
      <c r="K185" s="203" t="s">
        <v>1025</v>
      </c>
      <c r="L185" s="203" t="s">
        <v>563</v>
      </c>
      <c r="M185" s="203" t="s">
        <v>1026</v>
      </c>
      <c r="N185" s="204">
        <v>46045</v>
      </c>
      <c r="O185" s="205" t="s">
        <v>1027</v>
      </c>
      <c r="P185" s="203" t="s">
        <v>1028</v>
      </c>
      <c r="Q185" s="203" t="s">
        <v>180</v>
      </c>
      <c r="R185" s="203" t="s">
        <v>128</v>
      </c>
      <c r="S185" s="205" t="s">
        <v>129</v>
      </c>
      <c r="T185" s="203" t="s">
        <v>651</v>
      </c>
      <c r="U185" s="203">
        <v>9030</v>
      </c>
      <c r="V185" s="203">
        <v>1138</v>
      </c>
      <c r="W185" s="203">
        <v>4</v>
      </c>
      <c r="X185" s="203">
        <v>2025</v>
      </c>
      <c r="Y185" s="203">
        <v>610</v>
      </c>
      <c r="Z185" s="203">
        <v>0</v>
      </c>
      <c r="AA185" s="204">
        <v>46050</v>
      </c>
      <c r="AB185" s="203" t="s">
        <v>1029</v>
      </c>
      <c r="AC185" s="204">
        <v>46051</v>
      </c>
      <c r="AD185" s="207">
        <v>46075</v>
      </c>
      <c r="AE185" s="207">
        <v>46052</v>
      </c>
      <c r="AF185" s="211">
        <f t="shared" si="9"/>
        <v>-23</v>
      </c>
      <c r="AG185" s="209">
        <f t="shared" si="10"/>
        <v>2500</v>
      </c>
      <c r="AH185" s="210">
        <f t="shared" si="11"/>
        <v>-57500</v>
      </c>
      <c r="AI185" s="211" t="s">
        <v>132</v>
      </c>
    </row>
    <row r="186" spans="1:35" x14ac:dyDescent="0.2">
      <c r="A186" s="203">
        <v>2026</v>
      </c>
      <c r="B186" s="203">
        <v>100</v>
      </c>
      <c r="C186" s="204">
        <v>46045</v>
      </c>
      <c r="D186" s="205" t="s">
        <v>1030</v>
      </c>
      <c r="E186" s="204">
        <v>46043</v>
      </c>
      <c r="F186" s="205" t="s">
        <v>1031</v>
      </c>
      <c r="G186" s="206">
        <v>1450</v>
      </c>
      <c r="H186" s="206">
        <v>0</v>
      </c>
      <c r="I186" s="203" t="s">
        <v>132</v>
      </c>
      <c r="J186" s="206">
        <f t="shared" si="8"/>
        <v>1450</v>
      </c>
      <c r="K186" s="203" t="s">
        <v>1032</v>
      </c>
      <c r="L186" s="203" t="s">
        <v>563</v>
      </c>
      <c r="M186" s="203" t="s">
        <v>1033</v>
      </c>
      <c r="N186" s="204">
        <v>46043</v>
      </c>
      <c r="O186" s="205" t="s">
        <v>1034</v>
      </c>
      <c r="P186" s="203" t="s">
        <v>1035</v>
      </c>
      <c r="Q186" s="203" t="s">
        <v>1036</v>
      </c>
      <c r="R186" s="203" t="s">
        <v>210</v>
      </c>
      <c r="S186" s="205" t="s">
        <v>211</v>
      </c>
      <c r="T186" s="203" t="s">
        <v>248</v>
      </c>
      <c r="U186" s="203">
        <v>250</v>
      </c>
      <c r="V186" s="203">
        <v>160</v>
      </c>
      <c r="W186" s="203">
        <v>99</v>
      </c>
      <c r="X186" s="203">
        <v>2025</v>
      </c>
      <c r="Y186" s="203">
        <v>35</v>
      </c>
      <c r="Z186" s="203">
        <v>0</v>
      </c>
      <c r="AA186" s="204">
        <v>46065</v>
      </c>
      <c r="AB186" s="203" t="s">
        <v>1037</v>
      </c>
      <c r="AC186" s="204">
        <v>46065</v>
      </c>
      <c r="AD186" s="207">
        <v>46073</v>
      </c>
      <c r="AE186" s="207">
        <v>46066</v>
      </c>
      <c r="AF186" s="211">
        <f t="shared" si="9"/>
        <v>-7</v>
      </c>
      <c r="AG186" s="209">
        <f t="shared" si="10"/>
        <v>1450</v>
      </c>
      <c r="AH186" s="210">
        <f t="shared" si="11"/>
        <v>-10150</v>
      </c>
      <c r="AI186" s="211" t="s">
        <v>132</v>
      </c>
    </row>
    <row r="187" spans="1:35" x14ac:dyDescent="0.2">
      <c r="A187" s="203">
        <v>2026</v>
      </c>
      <c r="B187" s="203">
        <v>101</v>
      </c>
      <c r="C187" s="204">
        <v>46050</v>
      </c>
      <c r="D187" s="205" t="s">
        <v>1038</v>
      </c>
      <c r="E187" s="204">
        <v>46046</v>
      </c>
      <c r="F187" s="205" t="s">
        <v>1039</v>
      </c>
      <c r="G187" s="206">
        <v>1574.07</v>
      </c>
      <c r="H187" s="206">
        <v>0</v>
      </c>
      <c r="I187" s="203" t="s">
        <v>132</v>
      </c>
      <c r="J187" s="206">
        <f t="shared" si="8"/>
        <v>1574.07</v>
      </c>
      <c r="K187" s="203" t="s">
        <v>1040</v>
      </c>
      <c r="L187" s="203" t="s">
        <v>563</v>
      </c>
      <c r="M187" s="203" t="s">
        <v>1041</v>
      </c>
      <c r="N187" s="204">
        <v>46046</v>
      </c>
      <c r="O187" s="205" t="s">
        <v>349</v>
      </c>
      <c r="P187" s="203" t="s">
        <v>350</v>
      </c>
      <c r="Q187" s="203" t="s">
        <v>351</v>
      </c>
      <c r="R187" s="203" t="s">
        <v>210</v>
      </c>
      <c r="S187" s="205" t="s">
        <v>211</v>
      </c>
      <c r="T187" s="203" t="s">
        <v>212</v>
      </c>
      <c r="U187" s="203">
        <v>140</v>
      </c>
      <c r="V187" s="203">
        <v>100</v>
      </c>
      <c r="W187" s="203">
        <v>10</v>
      </c>
      <c r="X187" s="203">
        <v>2025</v>
      </c>
      <c r="Y187" s="203">
        <v>602</v>
      </c>
      <c r="Z187" s="203">
        <v>0</v>
      </c>
      <c r="AA187" s="204">
        <v>46065</v>
      </c>
      <c r="AB187" s="203" t="s">
        <v>1042</v>
      </c>
      <c r="AC187" s="204">
        <v>46065</v>
      </c>
      <c r="AD187" s="207">
        <v>46076</v>
      </c>
      <c r="AE187" s="207">
        <v>46066</v>
      </c>
      <c r="AF187" s="211">
        <f t="shared" si="9"/>
        <v>-10</v>
      </c>
      <c r="AG187" s="209">
        <f t="shared" si="10"/>
        <v>1574.07</v>
      </c>
      <c r="AH187" s="210">
        <f t="shared" si="11"/>
        <v>-15740.699999999999</v>
      </c>
      <c r="AI187" s="211" t="s">
        <v>132</v>
      </c>
    </row>
    <row r="188" spans="1:35" x14ac:dyDescent="0.2">
      <c r="A188" s="203">
        <v>2026</v>
      </c>
      <c r="B188" s="203">
        <v>102</v>
      </c>
      <c r="C188" s="204">
        <v>46050</v>
      </c>
      <c r="D188" s="205" t="s">
        <v>1043</v>
      </c>
      <c r="E188" s="204">
        <v>46048</v>
      </c>
      <c r="F188" s="205" t="s">
        <v>1044</v>
      </c>
      <c r="G188" s="206">
        <v>3233</v>
      </c>
      <c r="H188" s="206">
        <v>583</v>
      </c>
      <c r="I188" s="203" t="s">
        <v>122</v>
      </c>
      <c r="J188" s="206">
        <f t="shared" si="8"/>
        <v>2650</v>
      </c>
      <c r="K188" s="203" t="s">
        <v>1045</v>
      </c>
      <c r="L188" s="203" t="s">
        <v>563</v>
      </c>
      <c r="M188" s="203" t="s">
        <v>1046</v>
      </c>
      <c r="N188" s="204">
        <v>46048</v>
      </c>
      <c r="O188" s="205" t="s">
        <v>1047</v>
      </c>
      <c r="P188" s="203" t="s">
        <v>1048</v>
      </c>
      <c r="Q188" s="203" t="s">
        <v>1048</v>
      </c>
      <c r="R188" s="203" t="s">
        <v>128</v>
      </c>
      <c r="S188" s="205" t="s">
        <v>129</v>
      </c>
      <c r="T188" s="203" t="s">
        <v>1049</v>
      </c>
      <c r="U188" s="203">
        <v>8330</v>
      </c>
      <c r="V188" s="203">
        <v>1130</v>
      </c>
      <c r="W188" s="203">
        <v>2</v>
      </c>
      <c r="X188" s="203">
        <v>2025</v>
      </c>
      <c r="Y188" s="203">
        <v>632</v>
      </c>
      <c r="Z188" s="203">
        <v>0</v>
      </c>
      <c r="AA188" s="204">
        <v>46050</v>
      </c>
      <c r="AB188" s="203" t="s">
        <v>1050</v>
      </c>
      <c r="AC188" s="204">
        <v>46051</v>
      </c>
      <c r="AD188" s="207">
        <v>46078</v>
      </c>
      <c r="AE188" s="207">
        <v>46052</v>
      </c>
      <c r="AF188" s="211">
        <f t="shared" si="9"/>
        <v>-26</v>
      </c>
      <c r="AG188" s="209">
        <f t="shared" si="10"/>
        <v>2650</v>
      </c>
      <c r="AH188" s="210">
        <f t="shared" si="11"/>
        <v>-68900</v>
      </c>
      <c r="AI188" s="211" t="s">
        <v>132</v>
      </c>
    </row>
    <row r="189" spans="1:35" x14ac:dyDescent="0.2">
      <c r="A189" s="203">
        <v>2026</v>
      </c>
      <c r="B189" s="203">
        <v>103</v>
      </c>
      <c r="C189" s="204">
        <v>46052</v>
      </c>
      <c r="D189" s="205" t="s">
        <v>1051</v>
      </c>
      <c r="E189" s="204">
        <v>46050</v>
      </c>
      <c r="F189" s="205" t="s">
        <v>1052</v>
      </c>
      <c r="G189" s="206">
        <v>20681.439999999999</v>
      </c>
      <c r="H189" s="206">
        <v>3729.44</v>
      </c>
      <c r="I189" s="203" t="s">
        <v>132</v>
      </c>
      <c r="J189" s="206">
        <f t="shared" si="8"/>
        <v>20681.439999999999</v>
      </c>
      <c r="K189" s="203" t="s">
        <v>1053</v>
      </c>
      <c r="L189" s="203" t="s">
        <v>563</v>
      </c>
      <c r="M189" s="203" t="s">
        <v>1054</v>
      </c>
      <c r="N189" s="204">
        <v>46050</v>
      </c>
      <c r="O189" s="205" t="s">
        <v>1055</v>
      </c>
      <c r="P189" s="203" t="s">
        <v>1056</v>
      </c>
      <c r="Q189" s="203" t="s">
        <v>1056</v>
      </c>
      <c r="R189" s="203" t="s">
        <v>128</v>
      </c>
      <c r="S189" s="205" t="s">
        <v>129</v>
      </c>
      <c r="T189" s="203" t="s">
        <v>140</v>
      </c>
      <c r="U189" s="203">
        <v>5740</v>
      </c>
      <c r="V189" s="203">
        <v>1000</v>
      </c>
      <c r="W189" s="203">
        <v>7</v>
      </c>
      <c r="X189" s="203">
        <v>2025</v>
      </c>
      <c r="Y189" s="203">
        <v>181</v>
      </c>
      <c r="Z189" s="203">
        <v>0</v>
      </c>
      <c r="AA189" s="204">
        <v>46076</v>
      </c>
      <c r="AB189" s="203" t="s">
        <v>1057</v>
      </c>
      <c r="AC189" s="204">
        <v>46076</v>
      </c>
      <c r="AD189" s="207">
        <v>46080</v>
      </c>
      <c r="AE189" s="207">
        <v>46076</v>
      </c>
      <c r="AF189" s="211">
        <f t="shared" si="9"/>
        <v>-4</v>
      </c>
      <c r="AG189" s="209">
        <f t="shared" si="10"/>
        <v>20681.439999999999</v>
      </c>
      <c r="AH189" s="210">
        <f t="shared" si="11"/>
        <v>-82725.759999999995</v>
      </c>
      <c r="AI189" s="211" t="s">
        <v>132</v>
      </c>
    </row>
    <row r="190" spans="1:35" x14ac:dyDescent="0.2">
      <c r="A190" s="203">
        <v>2026</v>
      </c>
      <c r="B190" s="203">
        <v>104</v>
      </c>
      <c r="C190" s="204">
        <v>46052</v>
      </c>
      <c r="D190" s="205" t="s">
        <v>1058</v>
      </c>
      <c r="E190" s="204">
        <v>45988</v>
      </c>
      <c r="F190" s="205" t="s">
        <v>1059</v>
      </c>
      <c r="G190" s="206">
        <v>610</v>
      </c>
      <c r="H190" s="206">
        <v>110</v>
      </c>
      <c r="I190" s="203" t="s">
        <v>122</v>
      </c>
      <c r="J190" s="206">
        <f t="shared" si="8"/>
        <v>500</v>
      </c>
      <c r="K190" s="203" t="s">
        <v>1060</v>
      </c>
      <c r="L190" s="203" t="s">
        <v>563</v>
      </c>
      <c r="M190" s="203" t="s">
        <v>1061</v>
      </c>
      <c r="N190" s="204">
        <v>46051</v>
      </c>
      <c r="O190" s="205" t="s">
        <v>1062</v>
      </c>
      <c r="P190" s="203" t="s">
        <v>1063</v>
      </c>
      <c r="Q190" s="203" t="s">
        <v>1063</v>
      </c>
      <c r="R190" s="203" t="s">
        <v>159</v>
      </c>
      <c r="S190" s="205" t="s">
        <v>201</v>
      </c>
      <c r="T190" s="203" t="s">
        <v>202</v>
      </c>
      <c r="U190" s="203">
        <v>4430</v>
      </c>
      <c r="V190" s="203">
        <v>140</v>
      </c>
      <c r="W190" s="203">
        <v>99</v>
      </c>
      <c r="X190" s="203">
        <v>2025</v>
      </c>
      <c r="Y190" s="203">
        <v>597</v>
      </c>
      <c r="Z190" s="203">
        <v>0</v>
      </c>
      <c r="AA190" s="204">
        <v>46063</v>
      </c>
      <c r="AB190" s="203" t="s">
        <v>1064</v>
      </c>
      <c r="AC190" s="204">
        <v>46064</v>
      </c>
      <c r="AD190" s="207">
        <v>46081</v>
      </c>
      <c r="AE190" s="207">
        <v>46064</v>
      </c>
      <c r="AF190" s="211">
        <f t="shared" si="9"/>
        <v>-17</v>
      </c>
      <c r="AG190" s="209">
        <f t="shared" si="10"/>
        <v>500</v>
      </c>
      <c r="AH190" s="210">
        <f t="shared" si="11"/>
        <v>-8500</v>
      </c>
      <c r="AI190" s="211" t="s">
        <v>132</v>
      </c>
    </row>
    <row r="191" spans="1:35" x14ac:dyDescent="0.2">
      <c r="A191" s="203">
        <v>2026</v>
      </c>
      <c r="B191" s="203">
        <v>105</v>
      </c>
      <c r="C191" s="204">
        <v>46052</v>
      </c>
      <c r="D191" s="205" t="s">
        <v>1065</v>
      </c>
      <c r="E191" s="204">
        <v>46052</v>
      </c>
      <c r="F191" s="205" t="s">
        <v>1066</v>
      </c>
      <c r="G191" s="206">
        <v>4.76</v>
      </c>
      <c r="H191" s="206">
        <v>0.86</v>
      </c>
      <c r="I191" s="203" t="s">
        <v>132</v>
      </c>
      <c r="J191" s="206">
        <f t="shared" si="8"/>
        <v>4.76</v>
      </c>
      <c r="K191" s="203" t="s">
        <v>180</v>
      </c>
      <c r="L191" s="203" t="s">
        <v>563</v>
      </c>
      <c r="M191" s="203" t="s">
        <v>1067</v>
      </c>
      <c r="N191" s="204">
        <v>46052</v>
      </c>
      <c r="O191" s="205" t="s">
        <v>1068</v>
      </c>
      <c r="P191" s="203" t="s">
        <v>1069</v>
      </c>
      <c r="Q191" s="203" t="s">
        <v>1069</v>
      </c>
      <c r="R191" s="203" t="s">
        <v>210</v>
      </c>
      <c r="S191" s="205" t="s">
        <v>211</v>
      </c>
      <c r="T191" s="203" t="s">
        <v>212</v>
      </c>
      <c r="U191" s="203">
        <v>140</v>
      </c>
      <c r="V191" s="203">
        <v>100</v>
      </c>
      <c r="W191" s="203">
        <v>14</v>
      </c>
      <c r="X191" s="203">
        <v>2025</v>
      </c>
      <c r="Y191" s="203">
        <v>161</v>
      </c>
      <c r="Z191" s="203">
        <v>0</v>
      </c>
      <c r="AA191" s="204" t="s">
        <v>180</v>
      </c>
      <c r="AB191" s="203" t="s">
        <v>1070</v>
      </c>
      <c r="AC191" s="204">
        <v>46062</v>
      </c>
      <c r="AD191" s="207">
        <v>46082</v>
      </c>
      <c r="AE191" s="207">
        <v>46052</v>
      </c>
      <c r="AF191" s="211">
        <f t="shared" si="9"/>
        <v>-30</v>
      </c>
      <c r="AG191" s="209">
        <f t="shared" si="10"/>
        <v>4.76</v>
      </c>
      <c r="AH191" s="210">
        <f t="shared" si="11"/>
        <v>-142.79999999999998</v>
      </c>
      <c r="AI191" s="211" t="s">
        <v>132</v>
      </c>
    </row>
    <row r="192" spans="1:35" x14ac:dyDescent="0.2">
      <c r="A192" s="203">
        <v>2026</v>
      </c>
      <c r="B192" s="203">
        <v>106</v>
      </c>
      <c r="C192" s="204">
        <v>46052</v>
      </c>
      <c r="D192" s="205" t="s">
        <v>1071</v>
      </c>
      <c r="E192" s="204">
        <v>46052</v>
      </c>
      <c r="F192" s="205" t="s">
        <v>1072</v>
      </c>
      <c r="G192" s="206">
        <v>13.5</v>
      </c>
      <c r="H192" s="206">
        <v>2.4300000000000002</v>
      </c>
      <c r="I192" s="203" t="s">
        <v>132</v>
      </c>
      <c r="J192" s="206">
        <f t="shared" si="8"/>
        <v>13.5</v>
      </c>
      <c r="K192" s="203" t="s">
        <v>180</v>
      </c>
      <c r="L192" s="203" t="s">
        <v>563</v>
      </c>
      <c r="M192" s="203" t="s">
        <v>1073</v>
      </c>
      <c r="N192" s="204">
        <v>46052</v>
      </c>
      <c r="O192" s="205" t="s">
        <v>1068</v>
      </c>
      <c r="P192" s="203" t="s">
        <v>1069</v>
      </c>
      <c r="Q192" s="203" t="s">
        <v>1069</v>
      </c>
      <c r="R192" s="203" t="s">
        <v>210</v>
      </c>
      <c r="S192" s="205" t="s">
        <v>211</v>
      </c>
      <c r="T192" s="203" t="s">
        <v>212</v>
      </c>
      <c r="U192" s="203">
        <v>140</v>
      </c>
      <c r="V192" s="203">
        <v>100</v>
      </c>
      <c r="W192" s="203">
        <v>14</v>
      </c>
      <c r="X192" s="203">
        <v>2026</v>
      </c>
      <c r="Y192" s="203">
        <v>84</v>
      </c>
      <c r="Z192" s="203">
        <v>0</v>
      </c>
      <c r="AA192" s="204" t="s">
        <v>180</v>
      </c>
      <c r="AB192" s="203" t="s">
        <v>621</v>
      </c>
      <c r="AC192" s="204">
        <v>46062</v>
      </c>
      <c r="AD192" s="207">
        <v>46082</v>
      </c>
      <c r="AE192" s="207">
        <v>46052</v>
      </c>
      <c r="AF192" s="211">
        <f t="shared" si="9"/>
        <v>-30</v>
      </c>
      <c r="AG192" s="209">
        <f t="shared" si="10"/>
        <v>13.5</v>
      </c>
      <c r="AH192" s="210">
        <f t="shared" si="11"/>
        <v>-405</v>
      </c>
      <c r="AI192" s="211" t="s">
        <v>132</v>
      </c>
    </row>
    <row r="193" spans="1:35" x14ac:dyDescent="0.2">
      <c r="A193" s="203">
        <v>2026</v>
      </c>
      <c r="B193" s="203">
        <v>107</v>
      </c>
      <c r="C193" s="204">
        <v>46055</v>
      </c>
      <c r="D193" s="205" t="s">
        <v>159</v>
      </c>
      <c r="E193" s="204">
        <v>46052</v>
      </c>
      <c r="F193" s="205" t="s">
        <v>1074</v>
      </c>
      <c r="G193" s="206">
        <v>8983.27</v>
      </c>
      <c r="H193" s="206">
        <v>1619.93</v>
      </c>
      <c r="I193" s="203" t="s">
        <v>122</v>
      </c>
      <c r="J193" s="206">
        <f t="shared" si="8"/>
        <v>7363.34</v>
      </c>
      <c r="K193" s="203" t="s">
        <v>1075</v>
      </c>
      <c r="L193" s="203" t="s">
        <v>563</v>
      </c>
      <c r="M193" s="203" t="s">
        <v>1076</v>
      </c>
      <c r="N193" s="204">
        <v>46052</v>
      </c>
      <c r="O193" s="205" t="s">
        <v>1077</v>
      </c>
      <c r="P193" s="203" t="s">
        <v>1078</v>
      </c>
      <c r="Q193" s="203" t="s">
        <v>1078</v>
      </c>
      <c r="R193" s="203" t="s">
        <v>128</v>
      </c>
      <c r="S193" s="205" t="s">
        <v>129</v>
      </c>
      <c r="T193" s="203" t="s">
        <v>360</v>
      </c>
      <c r="U193" s="203">
        <v>2780</v>
      </c>
      <c r="V193" s="203">
        <v>810</v>
      </c>
      <c r="W193" s="203">
        <v>99</v>
      </c>
      <c r="X193" s="203">
        <v>2025</v>
      </c>
      <c r="Y193" s="203">
        <v>54</v>
      </c>
      <c r="Z193" s="203">
        <v>0</v>
      </c>
      <c r="AA193" s="204">
        <v>46069</v>
      </c>
      <c r="AB193" s="203" t="s">
        <v>1079</v>
      </c>
      <c r="AC193" s="204">
        <v>46071</v>
      </c>
      <c r="AD193" s="207">
        <v>46082</v>
      </c>
      <c r="AE193" s="207">
        <v>46072</v>
      </c>
      <c r="AF193" s="211">
        <f t="shared" si="9"/>
        <v>-10</v>
      </c>
      <c r="AG193" s="209">
        <f t="shared" si="10"/>
        <v>7363.34</v>
      </c>
      <c r="AH193" s="210">
        <f t="shared" si="11"/>
        <v>-73633.399999999994</v>
      </c>
      <c r="AI193" s="211" t="s">
        <v>132</v>
      </c>
    </row>
    <row r="194" spans="1:35" x14ac:dyDescent="0.2">
      <c r="A194" s="203">
        <v>2026</v>
      </c>
      <c r="B194" s="203">
        <v>107</v>
      </c>
      <c r="C194" s="204">
        <v>46055</v>
      </c>
      <c r="D194" s="205" t="s">
        <v>159</v>
      </c>
      <c r="E194" s="204">
        <v>46052</v>
      </c>
      <c r="F194" s="205" t="s">
        <v>1074</v>
      </c>
      <c r="G194" s="206">
        <v>17966.53</v>
      </c>
      <c r="H194" s="206">
        <v>3239.87</v>
      </c>
      <c r="I194" s="203" t="s">
        <v>122</v>
      </c>
      <c r="J194" s="206">
        <f t="shared" si="8"/>
        <v>14726.66</v>
      </c>
      <c r="K194" s="203" t="s">
        <v>1075</v>
      </c>
      <c r="L194" s="203" t="s">
        <v>563</v>
      </c>
      <c r="M194" s="203" t="s">
        <v>1076</v>
      </c>
      <c r="N194" s="204">
        <v>46052</v>
      </c>
      <c r="O194" s="205" t="s">
        <v>1077</v>
      </c>
      <c r="P194" s="203" t="s">
        <v>1078</v>
      </c>
      <c r="Q194" s="203" t="s">
        <v>1078</v>
      </c>
      <c r="R194" s="203" t="s">
        <v>128</v>
      </c>
      <c r="S194" s="205" t="s">
        <v>129</v>
      </c>
      <c r="T194" s="203" t="s">
        <v>360</v>
      </c>
      <c r="U194" s="203">
        <v>2780</v>
      </c>
      <c r="V194" s="203">
        <v>810</v>
      </c>
      <c r="W194" s="203">
        <v>99</v>
      </c>
      <c r="X194" s="203">
        <v>2026</v>
      </c>
      <c r="Y194" s="203">
        <v>477</v>
      </c>
      <c r="Z194" s="203">
        <v>0</v>
      </c>
      <c r="AA194" s="204">
        <v>46069</v>
      </c>
      <c r="AB194" s="203" t="s">
        <v>1080</v>
      </c>
      <c r="AC194" s="204">
        <v>46071</v>
      </c>
      <c r="AD194" s="207">
        <v>46082</v>
      </c>
      <c r="AE194" s="207">
        <v>46072</v>
      </c>
      <c r="AF194" s="211">
        <f t="shared" si="9"/>
        <v>-10</v>
      </c>
      <c r="AG194" s="209">
        <f t="shared" si="10"/>
        <v>14726.66</v>
      </c>
      <c r="AH194" s="210">
        <f t="shared" si="11"/>
        <v>-147266.6</v>
      </c>
      <c r="AI194" s="211" t="s">
        <v>132</v>
      </c>
    </row>
    <row r="195" spans="1:35" x14ac:dyDescent="0.2">
      <c r="A195" s="203">
        <v>2026</v>
      </c>
      <c r="B195" s="203">
        <v>108</v>
      </c>
      <c r="C195" s="204">
        <v>46055</v>
      </c>
      <c r="D195" s="205" t="s">
        <v>184</v>
      </c>
      <c r="E195" s="204">
        <v>46052</v>
      </c>
      <c r="F195" s="205" t="s">
        <v>1081</v>
      </c>
      <c r="G195" s="206">
        <v>4500</v>
      </c>
      <c r="H195" s="206">
        <v>0</v>
      </c>
      <c r="I195" s="203" t="s">
        <v>132</v>
      </c>
      <c r="J195" s="206">
        <f t="shared" si="8"/>
        <v>4500</v>
      </c>
      <c r="K195" s="203" t="s">
        <v>1082</v>
      </c>
      <c r="L195" s="203" t="s">
        <v>563</v>
      </c>
      <c r="M195" s="203" t="s">
        <v>1083</v>
      </c>
      <c r="N195" s="204">
        <v>46052</v>
      </c>
      <c r="O195" s="205" t="s">
        <v>1084</v>
      </c>
      <c r="P195" s="203" t="s">
        <v>1085</v>
      </c>
      <c r="Q195" s="203" t="s">
        <v>1086</v>
      </c>
      <c r="R195" s="203" t="s">
        <v>128</v>
      </c>
      <c r="S195" s="205" t="s">
        <v>129</v>
      </c>
      <c r="T195" s="203" t="s">
        <v>360</v>
      </c>
      <c r="U195" s="203">
        <v>2780</v>
      </c>
      <c r="V195" s="203">
        <v>760</v>
      </c>
      <c r="W195" s="203">
        <v>2</v>
      </c>
      <c r="X195" s="203">
        <v>2025</v>
      </c>
      <c r="Y195" s="203">
        <v>612</v>
      </c>
      <c r="Z195" s="203">
        <v>0</v>
      </c>
      <c r="AA195" s="204">
        <v>46063</v>
      </c>
      <c r="AB195" s="203" t="s">
        <v>1087</v>
      </c>
      <c r="AC195" s="204">
        <v>46064</v>
      </c>
      <c r="AD195" s="207">
        <v>46082</v>
      </c>
      <c r="AE195" s="207">
        <v>46064</v>
      </c>
      <c r="AF195" s="211">
        <f t="shared" si="9"/>
        <v>-18</v>
      </c>
      <c r="AG195" s="209">
        <f t="shared" si="10"/>
        <v>4500</v>
      </c>
      <c r="AH195" s="210">
        <f t="shared" si="11"/>
        <v>-81000</v>
      </c>
      <c r="AI195" s="211" t="s">
        <v>132</v>
      </c>
    </row>
    <row r="196" spans="1:35" x14ac:dyDescent="0.2">
      <c r="A196" s="203">
        <v>2026</v>
      </c>
      <c r="B196" s="203">
        <v>109</v>
      </c>
      <c r="C196" s="204">
        <v>46055</v>
      </c>
      <c r="D196" s="205" t="s">
        <v>128</v>
      </c>
      <c r="E196" s="204">
        <v>46054</v>
      </c>
      <c r="F196" s="205" t="s">
        <v>1088</v>
      </c>
      <c r="G196" s="206">
        <v>8967</v>
      </c>
      <c r="H196" s="206">
        <v>1617</v>
      </c>
      <c r="I196" s="203" t="s">
        <v>122</v>
      </c>
      <c r="J196" s="206">
        <f t="shared" si="8"/>
        <v>7350</v>
      </c>
      <c r="K196" s="203" t="s">
        <v>1089</v>
      </c>
      <c r="L196" s="203" t="s">
        <v>563</v>
      </c>
      <c r="M196" s="203" t="s">
        <v>1090</v>
      </c>
      <c r="N196" s="204">
        <v>46054</v>
      </c>
      <c r="O196" s="205" t="s">
        <v>1091</v>
      </c>
      <c r="P196" s="203" t="s">
        <v>1092</v>
      </c>
      <c r="Q196" s="203" t="s">
        <v>1093</v>
      </c>
      <c r="R196" s="203" t="s">
        <v>128</v>
      </c>
      <c r="S196" s="205" t="s">
        <v>129</v>
      </c>
      <c r="T196" s="203" t="s">
        <v>396</v>
      </c>
      <c r="U196" s="203">
        <v>7030</v>
      </c>
      <c r="V196" s="203">
        <v>981</v>
      </c>
      <c r="W196" s="203">
        <v>99</v>
      </c>
      <c r="X196" s="203">
        <v>2025</v>
      </c>
      <c r="Y196" s="203">
        <v>660</v>
      </c>
      <c r="Z196" s="203">
        <v>0</v>
      </c>
      <c r="AA196" s="204">
        <v>46063</v>
      </c>
      <c r="AB196" s="203" t="s">
        <v>1094</v>
      </c>
      <c r="AC196" s="204">
        <v>46064</v>
      </c>
      <c r="AD196" s="207">
        <v>46084</v>
      </c>
      <c r="AE196" s="207">
        <v>46064</v>
      </c>
      <c r="AF196" s="211">
        <f t="shared" si="9"/>
        <v>-20</v>
      </c>
      <c r="AG196" s="209">
        <f t="shared" si="10"/>
        <v>7350</v>
      </c>
      <c r="AH196" s="210">
        <f t="shared" si="11"/>
        <v>-147000</v>
      </c>
      <c r="AI196" s="211" t="s">
        <v>132</v>
      </c>
    </row>
    <row r="197" spans="1:35" x14ac:dyDescent="0.2">
      <c r="A197" s="203">
        <v>2026</v>
      </c>
      <c r="B197" s="203">
        <v>110</v>
      </c>
      <c r="C197" s="204">
        <v>46055</v>
      </c>
      <c r="D197" s="205" t="s">
        <v>1095</v>
      </c>
      <c r="E197" s="204">
        <v>46053</v>
      </c>
      <c r="F197" s="205" t="s">
        <v>1096</v>
      </c>
      <c r="G197" s="206">
        <v>800.58</v>
      </c>
      <c r="H197" s="206">
        <v>144.37</v>
      </c>
      <c r="I197" s="203" t="s">
        <v>122</v>
      </c>
      <c r="J197" s="206">
        <f t="shared" si="8"/>
        <v>656.21</v>
      </c>
      <c r="K197" s="203" t="s">
        <v>529</v>
      </c>
      <c r="L197" s="203" t="s">
        <v>563</v>
      </c>
      <c r="M197" s="203" t="s">
        <v>1097</v>
      </c>
      <c r="N197" s="204">
        <v>46053</v>
      </c>
      <c r="O197" s="205" t="s">
        <v>531</v>
      </c>
      <c r="P197" s="203" t="s">
        <v>532</v>
      </c>
      <c r="Q197" s="203" t="s">
        <v>533</v>
      </c>
      <c r="R197" s="203" t="s">
        <v>128</v>
      </c>
      <c r="S197" s="205" t="s">
        <v>129</v>
      </c>
      <c r="T197" s="203" t="s">
        <v>243</v>
      </c>
      <c r="U197" s="203">
        <v>2890</v>
      </c>
      <c r="V197" s="203">
        <v>790</v>
      </c>
      <c r="W197" s="203">
        <v>3</v>
      </c>
      <c r="X197" s="203">
        <v>2026</v>
      </c>
      <c r="Y197" s="203">
        <v>475</v>
      </c>
      <c r="Z197" s="203">
        <v>0</v>
      </c>
      <c r="AA197" s="204">
        <v>46079</v>
      </c>
      <c r="AB197" s="203" t="s">
        <v>1098</v>
      </c>
      <c r="AC197" s="204">
        <v>46079</v>
      </c>
      <c r="AD197" s="207">
        <v>46083</v>
      </c>
      <c r="AE197" s="207">
        <v>46079</v>
      </c>
      <c r="AF197" s="211">
        <f t="shared" si="9"/>
        <v>-4</v>
      </c>
      <c r="AG197" s="209">
        <f t="shared" si="10"/>
        <v>656.21</v>
      </c>
      <c r="AH197" s="210">
        <f t="shared" si="11"/>
        <v>-2624.84</v>
      </c>
      <c r="AI197" s="211" t="s">
        <v>132</v>
      </c>
    </row>
    <row r="198" spans="1:35" x14ac:dyDescent="0.2">
      <c r="A198" s="203">
        <v>2026</v>
      </c>
      <c r="B198" s="203">
        <v>111</v>
      </c>
      <c r="C198" s="204">
        <v>46055</v>
      </c>
      <c r="D198" s="205" t="s">
        <v>1099</v>
      </c>
      <c r="E198" s="204">
        <v>46048</v>
      </c>
      <c r="F198" s="205" t="s">
        <v>1100</v>
      </c>
      <c r="G198" s="206">
        <v>2508.64</v>
      </c>
      <c r="H198" s="206">
        <v>452.38</v>
      </c>
      <c r="I198" s="203" t="s">
        <v>122</v>
      </c>
      <c r="J198" s="206">
        <f t="shared" si="8"/>
        <v>2056.2599999999998</v>
      </c>
      <c r="K198" s="203" t="s">
        <v>1101</v>
      </c>
      <c r="L198" s="203" t="s">
        <v>563</v>
      </c>
      <c r="M198" s="203" t="s">
        <v>1102</v>
      </c>
      <c r="N198" s="204">
        <v>46052</v>
      </c>
      <c r="O198" s="205" t="s">
        <v>683</v>
      </c>
      <c r="P198" s="203" t="s">
        <v>684</v>
      </c>
      <c r="Q198" s="203" t="s">
        <v>684</v>
      </c>
      <c r="R198" s="203" t="s">
        <v>128</v>
      </c>
      <c r="S198" s="205" t="s">
        <v>129</v>
      </c>
      <c r="T198" s="203" t="s">
        <v>1103</v>
      </c>
      <c r="U198" s="203">
        <v>4210</v>
      </c>
      <c r="V198" s="203">
        <v>560</v>
      </c>
      <c r="W198" s="203">
        <v>1</v>
      </c>
      <c r="X198" s="203">
        <v>2025</v>
      </c>
      <c r="Y198" s="203">
        <v>61</v>
      </c>
      <c r="Z198" s="203">
        <v>0</v>
      </c>
      <c r="AA198" s="204">
        <v>46063</v>
      </c>
      <c r="AB198" s="203" t="s">
        <v>1104</v>
      </c>
      <c r="AC198" s="204">
        <v>46064</v>
      </c>
      <c r="AD198" s="207">
        <v>46082</v>
      </c>
      <c r="AE198" s="207">
        <v>46064</v>
      </c>
      <c r="AF198" s="211">
        <f t="shared" si="9"/>
        <v>-18</v>
      </c>
      <c r="AG198" s="209">
        <f t="shared" si="10"/>
        <v>2056.2599999999998</v>
      </c>
      <c r="AH198" s="210">
        <f t="shared" si="11"/>
        <v>-37012.679999999993</v>
      </c>
      <c r="AI198" s="211" t="s">
        <v>132</v>
      </c>
    </row>
    <row r="199" spans="1:35" x14ac:dyDescent="0.2">
      <c r="A199" s="203">
        <v>2026</v>
      </c>
      <c r="B199" s="203">
        <v>112</v>
      </c>
      <c r="C199" s="204">
        <v>46055</v>
      </c>
      <c r="D199" s="205" t="s">
        <v>373</v>
      </c>
      <c r="E199" s="204">
        <v>46051</v>
      </c>
      <c r="F199" s="205" t="s">
        <v>1105</v>
      </c>
      <c r="G199" s="206">
        <v>700.68</v>
      </c>
      <c r="H199" s="206">
        <v>126.35</v>
      </c>
      <c r="I199" s="203" t="s">
        <v>122</v>
      </c>
      <c r="J199" s="206">
        <f t="shared" ref="J199:J262" si="12">IF(I199="SI",G199-H199,G199)</f>
        <v>574.32999999999993</v>
      </c>
      <c r="K199" s="203" t="s">
        <v>399</v>
      </c>
      <c r="L199" s="203" t="s">
        <v>563</v>
      </c>
      <c r="M199" s="203" t="s">
        <v>1106</v>
      </c>
      <c r="N199" s="204">
        <v>46052</v>
      </c>
      <c r="O199" s="205" t="s">
        <v>401</v>
      </c>
      <c r="P199" s="203" t="s">
        <v>402</v>
      </c>
      <c r="Q199" s="203" t="s">
        <v>402</v>
      </c>
      <c r="R199" s="203" t="s">
        <v>157</v>
      </c>
      <c r="S199" s="205" t="s">
        <v>403</v>
      </c>
      <c r="T199" s="203" t="s">
        <v>404</v>
      </c>
      <c r="U199" s="203">
        <v>4100</v>
      </c>
      <c r="V199" s="203">
        <v>540</v>
      </c>
      <c r="W199" s="203">
        <v>99</v>
      </c>
      <c r="X199" s="203">
        <v>2026</v>
      </c>
      <c r="Y199" s="203">
        <v>463</v>
      </c>
      <c r="Z199" s="203">
        <v>0</v>
      </c>
      <c r="AA199" s="204">
        <v>46065</v>
      </c>
      <c r="AB199" s="203" t="s">
        <v>1107</v>
      </c>
      <c r="AC199" s="204">
        <v>46065</v>
      </c>
      <c r="AD199" s="207">
        <v>46082</v>
      </c>
      <c r="AE199" s="207">
        <v>46066</v>
      </c>
      <c r="AF199" s="211">
        <f t="shared" ref="AF199:AF262" si="13">AE199-AD199</f>
        <v>-16</v>
      </c>
      <c r="AG199" s="209">
        <f t="shared" ref="AG199:AG262" si="14">IF(AI199="SI",0,J199)</f>
        <v>574.32999999999993</v>
      </c>
      <c r="AH199" s="210">
        <f t="shared" ref="AH199:AH262" si="15">AG199*AF199</f>
        <v>-9189.2799999999988</v>
      </c>
      <c r="AI199" s="211" t="s">
        <v>132</v>
      </c>
    </row>
    <row r="200" spans="1:35" x14ac:dyDescent="0.2">
      <c r="A200" s="203">
        <v>2026</v>
      </c>
      <c r="B200" s="203">
        <v>113</v>
      </c>
      <c r="C200" s="204">
        <v>46058</v>
      </c>
      <c r="D200" s="205" t="s">
        <v>837</v>
      </c>
      <c r="E200" s="204">
        <v>46052</v>
      </c>
      <c r="F200" s="205" t="s">
        <v>1108</v>
      </c>
      <c r="G200" s="206">
        <v>385</v>
      </c>
      <c r="H200" s="206">
        <v>35</v>
      </c>
      <c r="I200" s="203" t="s">
        <v>122</v>
      </c>
      <c r="J200" s="206">
        <f t="shared" si="12"/>
        <v>350</v>
      </c>
      <c r="K200" s="203" t="s">
        <v>1109</v>
      </c>
      <c r="L200" s="203" t="s">
        <v>563</v>
      </c>
      <c r="M200" s="203" t="s">
        <v>1110</v>
      </c>
      <c r="N200" s="204">
        <v>46057</v>
      </c>
      <c r="O200" s="205" t="s">
        <v>1111</v>
      </c>
      <c r="P200" s="203" t="s">
        <v>1112</v>
      </c>
      <c r="Q200" s="203" t="s">
        <v>1112</v>
      </c>
      <c r="R200" s="203" t="s">
        <v>159</v>
      </c>
      <c r="S200" s="205" t="s">
        <v>201</v>
      </c>
      <c r="T200" s="203" t="s">
        <v>202</v>
      </c>
      <c r="U200" s="203">
        <v>4430</v>
      </c>
      <c r="V200" s="203">
        <v>140</v>
      </c>
      <c r="W200" s="203">
        <v>99</v>
      </c>
      <c r="X200" s="203">
        <v>2025</v>
      </c>
      <c r="Y200" s="203">
        <v>544</v>
      </c>
      <c r="Z200" s="203">
        <v>0</v>
      </c>
      <c r="AA200" s="204">
        <v>46063</v>
      </c>
      <c r="AB200" s="203" t="s">
        <v>1113</v>
      </c>
      <c r="AC200" s="204">
        <v>46064</v>
      </c>
      <c r="AD200" s="207">
        <v>46087</v>
      </c>
      <c r="AE200" s="207">
        <v>46064</v>
      </c>
      <c r="AF200" s="211">
        <f t="shared" si="13"/>
        <v>-23</v>
      </c>
      <c r="AG200" s="209">
        <f t="shared" si="14"/>
        <v>350</v>
      </c>
      <c r="AH200" s="210">
        <f t="shared" si="15"/>
        <v>-8050</v>
      </c>
      <c r="AI200" s="211" t="s">
        <v>132</v>
      </c>
    </row>
    <row r="201" spans="1:35" x14ac:dyDescent="0.2">
      <c r="A201" s="203">
        <v>2026</v>
      </c>
      <c r="B201" s="203">
        <v>114</v>
      </c>
      <c r="C201" s="204">
        <v>46058</v>
      </c>
      <c r="D201" s="205" t="s">
        <v>1114</v>
      </c>
      <c r="E201" s="204">
        <v>46053</v>
      </c>
      <c r="F201" s="205" t="s">
        <v>1115</v>
      </c>
      <c r="G201" s="206">
        <v>58.56</v>
      </c>
      <c r="H201" s="206">
        <v>10.56</v>
      </c>
      <c r="I201" s="203" t="s">
        <v>122</v>
      </c>
      <c r="J201" s="206">
        <f t="shared" si="12"/>
        <v>48</v>
      </c>
      <c r="K201" s="203" t="s">
        <v>1116</v>
      </c>
      <c r="L201" s="203" t="s">
        <v>563</v>
      </c>
      <c r="M201" s="203" t="s">
        <v>1117</v>
      </c>
      <c r="N201" s="204">
        <v>46057</v>
      </c>
      <c r="O201" s="205" t="s">
        <v>336</v>
      </c>
      <c r="P201" s="203" t="s">
        <v>337</v>
      </c>
      <c r="Q201" s="203" t="s">
        <v>337</v>
      </c>
      <c r="R201" s="203" t="s">
        <v>210</v>
      </c>
      <c r="S201" s="205" t="s">
        <v>211</v>
      </c>
      <c r="T201" s="203" t="s">
        <v>212</v>
      </c>
      <c r="U201" s="203">
        <v>140</v>
      </c>
      <c r="V201" s="203">
        <v>100</v>
      </c>
      <c r="W201" s="203">
        <v>12</v>
      </c>
      <c r="X201" s="203">
        <v>2026</v>
      </c>
      <c r="Y201" s="203">
        <v>621</v>
      </c>
      <c r="Z201" s="203">
        <v>0</v>
      </c>
      <c r="AA201" s="204">
        <v>46065</v>
      </c>
      <c r="AB201" s="203" t="s">
        <v>1118</v>
      </c>
      <c r="AC201" s="204">
        <v>46065</v>
      </c>
      <c r="AD201" s="207">
        <v>46087</v>
      </c>
      <c r="AE201" s="207">
        <v>46066</v>
      </c>
      <c r="AF201" s="211">
        <f t="shared" si="13"/>
        <v>-21</v>
      </c>
      <c r="AG201" s="209">
        <f t="shared" si="14"/>
        <v>48</v>
      </c>
      <c r="AH201" s="210">
        <f t="shared" si="15"/>
        <v>-1008</v>
      </c>
      <c r="AI201" s="211" t="s">
        <v>132</v>
      </c>
    </row>
    <row r="202" spans="1:35" x14ac:dyDescent="0.2">
      <c r="A202" s="203">
        <v>2026</v>
      </c>
      <c r="B202" s="203">
        <v>115</v>
      </c>
      <c r="C202" s="204">
        <v>46058</v>
      </c>
      <c r="D202" s="205" t="s">
        <v>1119</v>
      </c>
      <c r="E202" s="204">
        <v>46055</v>
      </c>
      <c r="F202" s="205" t="s">
        <v>1120</v>
      </c>
      <c r="G202" s="206">
        <v>2080</v>
      </c>
      <c r="H202" s="206">
        <v>0</v>
      </c>
      <c r="I202" s="203" t="s">
        <v>132</v>
      </c>
      <c r="J202" s="206">
        <f t="shared" si="12"/>
        <v>2080</v>
      </c>
      <c r="K202" s="203" t="s">
        <v>1121</v>
      </c>
      <c r="L202" s="203" t="s">
        <v>563</v>
      </c>
      <c r="M202" s="203" t="s">
        <v>1122</v>
      </c>
      <c r="N202" s="204">
        <v>46055</v>
      </c>
      <c r="O202" s="205" t="s">
        <v>1123</v>
      </c>
      <c r="P202" s="203" t="s">
        <v>1124</v>
      </c>
      <c r="Q202" s="203" t="s">
        <v>1125</v>
      </c>
      <c r="R202" s="203" t="s">
        <v>128</v>
      </c>
      <c r="S202" s="205" t="s">
        <v>129</v>
      </c>
      <c r="T202" s="203" t="s">
        <v>140</v>
      </c>
      <c r="U202" s="203">
        <v>5740</v>
      </c>
      <c r="V202" s="203">
        <v>1000</v>
      </c>
      <c r="W202" s="203">
        <v>7</v>
      </c>
      <c r="X202" s="203">
        <v>2025</v>
      </c>
      <c r="Y202" s="203">
        <v>184</v>
      </c>
      <c r="Z202" s="203">
        <v>1</v>
      </c>
      <c r="AA202" s="204">
        <v>46076</v>
      </c>
      <c r="AB202" s="203" t="s">
        <v>1126</v>
      </c>
      <c r="AC202" s="204">
        <v>46078</v>
      </c>
      <c r="AD202" s="207">
        <v>46085</v>
      </c>
      <c r="AE202" s="207">
        <v>46078</v>
      </c>
      <c r="AF202" s="211">
        <f t="shared" si="13"/>
        <v>-7</v>
      </c>
      <c r="AG202" s="209">
        <f t="shared" si="14"/>
        <v>2080</v>
      </c>
      <c r="AH202" s="210">
        <f t="shared" si="15"/>
        <v>-14560</v>
      </c>
      <c r="AI202" s="211" t="s">
        <v>132</v>
      </c>
    </row>
    <row r="203" spans="1:35" x14ac:dyDescent="0.2">
      <c r="A203" s="203">
        <v>2026</v>
      </c>
      <c r="B203" s="203">
        <v>116</v>
      </c>
      <c r="C203" s="204">
        <v>46058</v>
      </c>
      <c r="D203" s="205" t="s">
        <v>1127</v>
      </c>
      <c r="E203" s="204">
        <v>46053</v>
      </c>
      <c r="F203" s="205" t="s">
        <v>1128</v>
      </c>
      <c r="G203" s="206">
        <v>1944.91</v>
      </c>
      <c r="H203" s="206">
        <v>350.72</v>
      </c>
      <c r="I203" s="203" t="s">
        <v>122</v>
      </c>
      <c r="J203" s="206">
        <f t="shared" si="12"/>
        <v>1594.19</v>
      </c>
      <c r="K203" s="203" t="s">
        <v>655</v>
      </c>
      <c r="L203" s="203" t="s">
        <v>563</v>
      </c>
      <c r="M203" s="203" t="s">
        <v>1129</v>
      </c>
      <c r="N203" s="204">
        <v>46057</v>
      </c>
      <c r="O203" s="205" t="s">
        <v>657</v>
      </c>
      <c r="P203" s="203" t="s">
        <v>658</v>
      </c>
      <c r="Q203" s="203" t="s">
        <v>659</v>
      </c>
      <c r="R203" s="203" t="s">
        <v>128</v>
      </c>
      <c r="S203" s="205" t="s">
        <v>129</v>
      </c>
      <c r="T203" s="203" t="s">
        <v>243</v>
      </c>
      <c r="U203" s="203">
        <v>2890</v>
      </c>
      <c r="V203" s="203">
        <v>790</v>
      </c>
      <c r="W203" s="203">
        <v>3</v>
      </c>
      <c r="X203" s="203">
        <v>2026</v>
      </c>
      <c r="Y203" s="203">
        <v>476</v>
      </c>
      <c r="Z203" s="203">
        <v>0</v>
      </c>
      <c r="AA203" s="204">
        <v>46063</v>
      </c>
      <c r="AB203" s="203" t="s">
        <v>1130</v>
      </c>
      <c r="AC203" s="204">
        <v>46064</v>
      </c>
      <c r="AD203" s="207">
        <v>46087</v>
      </c>
      <c r="AE203" s="207">
        <v>46064</v>
      </c>
      <c r="AF203" s="211">
        <f t="shared" si="13"/>
        <v>-23</v>
      </c>
      <c r="AG203" s="209">
        <f t="shared" si="14"/>
        <v>1594.19</v>
      </c>
      <c r="AH203" s="210">
        <f t="shared" si="15"/>
        <v>-36666.370000000003</v>
      </c>
      <c r="AI203" s="211" t="s">
        <v>132</v>
      </c>
    </row>
    <row r="204" spans="1:35" x14ac:dyDescent="0.2">
      <c r="A204" s="203">
        <v>2026</v>
      </c>
      <c r="B204" s="203">
        <v>117</v>
      </c>
      <c r="C204" s="204">
        <v>46058</v>
      </c>
      <c r="D204" s="205" t="s">
        <v>1131</v>
      </c>
      <c r="E204" s="204">
        <v>46053</v>
      </c>
      <c r="F204" s="205" t="s">
        <v>1132</v>
      </c>
      <c r="G204" s="206">
        <v>1217.56</v>
      </c>
      <c r="H204" s="206">
        <v>219.56</v>
      </c>
      <c r="I204" s="203" t="s">
        <v>122</v>
      </c>
      <c r="J204" s="206">
        <f t="shared" si="12"/>
        <v>998</v>
      </c>
      <c r="K204" s="203" t="s">
        <v>1133</v>
      </c>
      <c r="L204" s="203" t="s">
        <v>563</v>
      </c>
      <c r="M204" s="203" t="s">
        <v>1134</v>
      </c>
      <c r="N204" s="204">
        <v>46055</v>
      </c>
      <c r="O204" s="205" t="s">
        <v>378</v>
      </c>
      <c r="P204" s="203" t="s">
        <v>379</v>
      </c>
      <c r="Q204" s="203" t="s">
        <v>379</v>
      </c>
      <c r="R204" s="203" t="s">
        <v>128</v>
      </c>
      <c r="S204" s="205" t="s">
        <v>129</v>
      </c>
      <c r="T204" s="203" t="s">
        <v>212</v>
      </c>
      <c r="U204" s="203">
        <v>140</v>
      </c>
      <c r="V204" s="203">
        <v>100</v>
      </c>
      <c r="W204" s="203">
        <v>8</v>
      </c>
      <c r="X204" s="203">
        <v>2026</v>
      </c>
      <c r="Y204" s="203">
        <v>635</v>
      </c>
      <c r="Z204" s="203">
        <v>0</v>
      </c>
      <c r="AA204" s="204">
        <v>46063</v>
      </c>
      <c r="AB204" s="203" t="s">
        <v>1135</v>
      </c>
      <c r="AC204" s="204">
        <v>46064</v>
      </c>
      <c r="AD204" s="207">
        <v>46085</v>
      </c>
      <c r="AE204" s="207">
        <v>46064</v>
      </c>
      <c r="AF204" s="211">
        <f t="shared" si="13"/>
        <v>-21</v>
      </c>
      <c r="AG204" s="209">
        <f t="shared" si="14"/>
        <v>998</v>
      </c>
      <c r="AH204" s="210">
        <f t="shared" si="15"/>
        <v>-20958</v>
      </c>
      <c r="AI204" s="211" t="s">
        <v>132</v>
      </c>
    </row>
    <row r="205" spans="1:35" x14ac:dyDescent="0.2">
      <c r="A205" s="203">
        <v>2026</v>
      </c>
      <c r="B205" s="203">
        <v>118</v>
      </c>
      <c r="C205" s="204">
        <v>46058</v>
      </c>
      <c r="D205" s="205" t="s">
        <v>766</v>
      </c>
      <c r="E205" s="204">
        <v>46049</v>
      </c>
      <c r="F205" s="205" t="s">
        <v>1136</v>
      </c>
      <c r="G205" s="206">
        <v>6084.75</v>
      </c>
      <c r="H205" s="206">
        <v>0</v>
      </c>
      <c r="I205" s="203" t="s">
        <v>132</v>
      </c>
      <c r="J205" s="206">
        <f t="shared" si="12"/>
        <v>6084.75</v>
      </c>
      <c r="K205" s="203" t="s">
        <v>1137</v>
      </c>
      <c r="L205" s="203" t="s">
        <v>563</v>
      </c>
      <c r="M205" s="203" t="s">
        <v>1138</v>
      </c>
      <c r="N205" s="204">
        <v>46055</v>
      </c>
      <c r="O205" s="205" t="s">
        <v>1139</v>
      </c>
      <c r="P205" s="203" t="s">
        <v>1140</v>
      </c>
      <c r="Q205" s="203" t="s">
        <v>1140</v>
      </c>
      <c r="R205" s="203" t="s">
        <v>128</v>
      </c>
      <c r="S205" s="205" t="s">
        <v>129</v>
      </c>
      <c r="T205" s="203" t="s">
        <v>140</v>
      </c>
      <c r="U205" s="203">
        <v>5740</v>
      </c>
      <c r="V205" s="203">
        <v>1000</v>
      </c>
      <c r="W205" s="203">
        <v>7</v>
      </c>
      <c r="X205" s="203">
        <v>2025</v>
      </c>
      <c r="Y205" s="203">
        <v>184</v>
      </c>
      <c r="Z205" s="203">
        <v>2</v>
      </c>
      <c r="AA205" s="204">
        <v>46076</v>
      </c>
      <c r="AB205" s="203" t="s">
        <v>1141</v>
      </c>
      <c r="AC205" s="204">
        <v>46076</v>
      </c>
      <c r="AD205" s="207">
        <v>46085</v>
      </c>
      <c r="AE205" s="207">
        <v>46076</v>
      </c>
      <c r="AF205" s="211">
        <f t="shared" si="13"/>
        <v>-9</v>
      </c>
      <c r="AG205" s="209">
        <f t="shared" si="14"/>
        <v>6084.75</v>
      </c>
      <c r="AH205" s="210">
        <f t="shared" si="15"/>
        <v>-54762.75</v>
      </c>
      <c r="AI205" s="211" t="s">
        <v>132</v>
      </c>
    </row>
    <row r="206" spans="1:35" x14ac:dyDescent="0.2">
      <c r="A206" s="203">
        <v>2026</v>
      </c>
      <c r="B206" s="203">
        <v>119</v>
      </c>
      <c r="C206" s="204">
        <v>46058</v>
      </c>
      <c r="D206" s="205" t="s">
        <v>1142</v>
      </c>
      <c r="E206" s="204">
        <v>46053</v>
      </c>
      <c r="F206" s="205" t="s">
        <v>1143</v>
      </c>
      <c r="G206" s="206">
        <v>3542.76</v>
      </c>
      <c r="H206" s="206">
        <v>638.86</v>
      </c>
      <c r="I206" s="203" t="s">
        <v>122</v>
      </c>
      <c r="J206" s="206">
        <f t="shared" si="12"/>
        <v>2903.9</v>
      </c>
      <c r="K206" s="203" t="s">
        <v>1144</v>
      </c>
      <c r="L206" s="203" t="s">
        <v>563</v>
      </c>
      <c r="M206" s="203" t="s">
        <v>1145</v>
      </c>
      <c r="N206" s="204">
        <v>46056</v>
      </c>
      <c r="O206" s="205" t="s">
        <v>1146</v>
      </c>
      <c r="P206" s="203" t="s">
        <v>1147</v>
      </c>
      <c r="Q206" s="203" t="s">
        <v>1147</v>
      </c>
      <c r="R206" s="203" t="s">
        <v>128</v>
      </c>
      <c r="S206" s="205" t="s">
        <v>129</v>
      </c>
      <c r="T206" s="203" t="s">
        <v>140</v>
      </c>
      <c r="U206" s="203">
        <v>5740</v>
      </c>
      <c r="V206" s="203">
        <v>1000</v>
      </c>
      <c r="W206" s="203">
        <v>7</v>
      </c>
      <c r="X206" s="203">
        <v>2025</v>
      </c>
      <c r="Y206" s="203">
        <v>182</v>
      </c>
      <c r="Z206" s="203">
        <v>0</v>
      </c>
      <c r="AA206" s="204">
        <v>46076</v>
      </c>
      <c r="AB206" s="203" t="s">
        <v>1148</v>
      </c>
      <c r="AC206" s="204">
        <v>46093</v>
      </c>
      <c r="AD206" s="207">
        <v>46086</v>
      </c>
      <c r="AE206" s="207">
        <v>46094</v>
      </c>
      <c r="AF206" s="211">
        <f t="shared" si="13"/>
        <v>8</v>
      </c>
      <c r="AG206" s="209">
        <f t="shared" si="14"/>
        <v>2903.9</v>
      </c>
      <c r="AH206" s="210">
        <f t="shared" si="15"/>
        <v>23231.200000000001</v>
      </c>
      <c r="AI206" s="211" t="s">
        <v>132</v>
      </c>
    </row>
    <row r="207" spans="1:35" x14ac:dyDescent="0.2">
      <c r="A207" s="203">
        <v>2026</v>
      </c>
      <c r="B207" s="203">
        <v>120</v>
      </c>
      <c r="C207" s="204">
        <v>46058</v>
      </c>
      <c r="D207" s="205" t="s">
        <v>1149</v>
      </c>
      <c r="E207" s="204">
        <v>46052</v>
      </c>
      <c r="F207" s="205" t="s">
        <v>1150</v>
      </c>
      <c r="G207" s="206">
        <v>5148</v>
      </c>
      <c r="H207" s="206">
        <v>468</v>
      </c>
      <c r="I207" s="203" t="s">
        <v>122</v>
      </c>
      <c r="J207" s="206">
        <f t="shared" si="12"/>
        <v>4680</v>
      </c>
      <c r="K207" s="203" t="s">
        <v>706</v>
      </c>
      <c r="L207" s="203" t="s">
        <v>563</v>
      </c>
      <c r="M207" s="203" t="s">
        <v>1151</v>
      </c>
      <c r="N207" s="204">
        <v>46057</v>
      </c>
      <c r="O207" s="205" t="s">
        <v>708</v>
      </c>
      <c r="P207" s="203" t="s">
        <v>709</v>
      </c>
      <c r="Q207" s="203" t="s">
        <v>709</v>
      </c>
      <c r="R207" s="203" t="s">
        <v>437</v>
      </c>
      <c r="S207" s="205" t="s">
        <v>438</v>
      </c>
      <c r="T207" s="203" t="s">
        <v>439</v>
      </c>
      <c r="U207" s="203">
        <v>1900</v>
      </c>
      <c r="V207" s="203">
        <v>470</v>
      </c>
      <c r="W207" s="203">
        <v>99</v>
      </c>
      <c r="X207" s="203">
        <v>2026</v>
      </c>
      <c r="Y207" s="203">
        <v>461</v>
      </c>
      <c r="Z207" s="203">
        <v>0</v>
      </c>
      <c r="AA207" s="204">
        <v>46065</v>
      </c>
      <c r="AB207" s="203" t="s">
        <v>1152</v>
      </c>
      <c r="AC207" s="204">
        <v>46065</v>
      </c>
      <c r="AD207" s="207">
        <v>46087</v>
      </c>
      <c r="AE207" s="207">
        <v>46066</v>
      </c>
      <c r="AF207" s="211">
        <f t="shared" si="13"/>
        <v>-21</v>
      </c>
      <c r="AG207" s="209">
        <f t="shared" si="14"/>
        <v>4680</v>
      </c>
      <c r="AH207" s="210">
        <f t="shared" si="15"/>
        <v>-98280</v>
      </c>
      <c r="AI207" s="211" t="s">
        <v>132</v>
      </c>
    </row>
    <row r="208" spans="1:35" x14ac:dyDescent="0.2">
      <c r="A208" s="203">
        <v>2026</v>
      </c>
      <c r="B208" s="203">
        <v>121</v>
      </c>
      <c r="C208" s="204">
        <v>46058</v>
      </c>
      <c r="D208" s="205" t="s">
        <v>149</v>
      </c>
      <c r="E208" s="204">
        <v>46053</v>
      </c>
      <c r="F208" s="205" t="s">
        <v>1153</v>
      </c>
      <c r="G208" s="206">
        <v>1949.07</v>
      </c>
      <c r="H208" s="206">
        <v>351.47</v>
      </c>
      <c r="I208" s="203" t="s">
        <v>122</v>
      </c>
      <c r="J208" s="206">
        <f t="shared" si="12"/>
        <v>1597.6</v>
      </c>
      <c r="K208" s="203" t="s">
        <v>804</v>
      </c>
      <c r="L208" s="203" t="s">
        <v>563</v>
      </c>
      <c r="M208" s="203" t="s">
        <v>1154</v>
      </c>
      <c r="N208" s="204">
        <v>46057</v>
      </c>
      <c r="O208" s="205" t="s">
        <v>799</v>
      </c>
      <c r="P208" s="203" t="s">
        <v>800</v>
      </c>
      <c r="Q208" s="203" t="s">
        <v>800</v>
      </c>
      <c r="R208" s="203" t="s">
        <v>437</v>
      </c>
      <c r="S208" s="205" t="s">
        <v>438</v>
      </c>
      <c r="T208" s="203" t="s">
        <v>140</v>
      </c>
      <c r="U208" s="203">
        <v>5740</v>
      </c>
      <c r="V208" s="203">
        <v>1011</v>
      </c>
      <c r="W208" s="203">
        <v>1</v>
      </c>
      <c r="X208" s="203">
        <v>2025</v>
      </c>
      <c r="Y208" s="203">
        <v>308</v>
      </c>
      <c r="Z208" s="203">
        <v>0</v>
      </c>
      <c r="AA208" s="204">
        <v>46062</v>
      </c>
      <c r="AB208" s="203" t="s">
        <v>1155</v>
      </c>
      <c r="AC208" s="204">
        <v>46062</v>
      </c>
      <c r="AD208" s="207">
        <v>46087</v>
      </c>
      <c r="AE208" s="207">
        <v>46062</v>
      </c>
      <c r="AF208" s="211">
        <f t="shared" si="13"/>
        <v>-25</v>
      </c>
      <c r="AG208" s="209">
        <f t="shared" si="14"/>
        <v>1597.6</v>
      </c>
      <c r="AH208" s="210">
        <f t="shared" si="15"/>
        <v>-39940</v>
      </c>
      <c r="AI208" s="211" t="s">
        <v>132</v>
      </c>
    </row>
    <row r="209" spans="1:35" x14ac:dyDescent="0.2">
      <c r="A209" s="203">
        <v>2026</v>
      </c>
      <c r="B209" s="203">
        <v>122</v>
      </c>
      <c r="C209" s="204">
        <v>46058</v>
      </c>
      <c r="D209" s="205" t="s">
        <v>1156</v>
      </c>
      <c r="E209" s="204">
        <v>46053</v>
      </c>
      <c r="F209" s="205" t="s">
        <v>796</v>
      </c>
      <c r="G209" s="206">
        <v>402.6</v>
      </c>
      <c r="H209" s="206">
        <v>72.599999999999994</v>
      </c>
      <c r="I209" s="203" t="s">
        <v>122</v>
      </c>
      <c r="J209" s="206">
        <f t="shared" si="12"/>
        <v>330</v>
      </c>
      <c r="K209" s="203" t="s">
        <v>797</v>
      </c>
      <c r="L209" s="203" t="s">
        <v>563</v>
      </c>
      <c r="M209" s="203" t="s">
        <v>1157</v>
      </c>
      <c r="N209" s="204">
        <v>46057</v>
      </c>
      <c r="O209" s="205" t="s">
        <v>799</v>
      </c>
      <c r="P209" s="203" t="s">
        <v>800</v>
      </c>
      <c r="Q209" s="203" t="s">
        <v>800</v>
      </c>
      <c r="R209" s="203" t="s">
        <v>437</v>
      </c>
      <c r="S209" s="205" t="s">
        <v>438</v>
      </c>
      <c r="T209" s="203" t="s">
        <v>140</v>
      </c>
      <c r="U209" s="203">
        <v>5740</v>
      </c>
      <c r="V209" s="203">
        <v>1011</v>
      </c>
      <c r="W209" s="203">
        <v>1</v>
      </c>
      <c r="X209" s="203">
        <v>2025</v>
      </c>
      <c r="Y209" s="203">
        <v>559</v>
      </c>
      <c r="Z209" s="203">
        <v>0</v>
      </c>
      <c r="AA209" s="204">
        <v>46062</v>
      </c>
      <c r="AB209" s="203" t="s">
        <v>1158</v>
      </c>
      <c r="AC209" s="204">
        <v>46062</v>
      </c>
      <c r="AD209" s="207">
        <v>46087</v>
      </c>
      <c r="AE209" s="207">
        <v>46062</v>
      </c>
      <c r="AF209" s="211">
        <f t="shared" si="13"/>
        <v>-25</v>
      </c>
      <c r="AG209" s="209">
        <f t="shared" si="14"/>
        <v>330</v>
      </c>
      <c r="AH209" s="210">
        <f t="shared" si="15"/>
        <v>-8250</v>
      </c>
      <c r="AI209" s="211" t="s">
        <v>132</v>
      </c>
    </row>
    <row r="210" spans="1:35" x14ac:dyDescent="0.2">
      <c r="A210" s="203">
        <v>2026</v>
      </c>
      <c r="B210" s="203">
        <v>123</v>
      </c>
      <c r="C210" s="204">
        <v>46059</v>
      </c>
      <c r="D210" s="205" t="s">
        <v>1159</v>
      </c>
      <c r="E210" s="204">
        <v>46053</v>
      </c>
      <c r="F210" s="205" t="s">
        <v>1160</v>
      </c>
      <c r="G210" s="206">
        <v>17674.14</v>
      </c>
      <c r="H210" s="206">
        <v>3187.14</v>
      </c>
      <c r="I210" s="203" t="s">
        <v>122</v>
      </c>
      <c r="J210" s="206">
        <f t="shared" si="12"/>
        <v>14487</v>
      </c>
      <c r="K210" s="203" t="s">
        <v>1161</v>
      </c>
      <c r="L210" s="203" t="s">
        <v>563</v>
      </c>
      <c r="M210" s="203" t="s">
        <v>1162</v>
      </c>
      <c r="N210" s="204">
        <v>46058</v>
      </c>
      <c r="O210" s="205" t="s">
        <v>1163</v>
      </c>
      <c r="P210" s="203" t="s">
        <v>1164</v>
      </c>
      <c r="Q210" s="203" t="s">
        <v>180</v>
      </c>
      <c r="R210" s="203" t="s">
        <v>128</v>
      </c>
      <c r="S210" s="205" t="s">
        <v>129</v>
      </c>
      <c r="T210" s="203" t="s">
        <v>651</v>
      </c>
      <c r="U210" s="203">
        <v>9030</v>
      </c>
      <c r="V210" s="203">
        <v>1090</v>
      </c>
      <c r="W210" s="203">
        <v>99</v>
      </c>
      <c r="X210" s="203">
        <v>2025</v>
      </c>
      <c r="Y210" s="203">
        <v>568</v>
      </c>
      <c r="Z210" s="203">
        <v>0</v>
      </c>
      <c r="AA210" s="204">
        <v>46079</v>
      </c>
      <c r="AB210" s="203" t="s">
        <v>798</v>
      </c>
      <c r="AC210" s="204">
        <v>46079</v>
      </c>
      <c r="AD210" s="207">
        <v>46088</v>
      </c>
      <c r="AE210" s="207">
        <v>46079</v>
      </c>
      <c r="AF210" s="211">
        <f t="shared" si="13"/>
        <v>-9</v>
      </c>
      <c r="AG210" s="209">
        <f t="shared" si="14"/>
        <v>14487</v>
      </c>
      <c r="AH210" s="210">
        <f t="shared" si="15"/>
        <v>-130383</v>
      </c>
      <c r="AI210" s="211" t="s">
        <v>132</v>
      </c>
    </row>
    <row r="211" spans="1:35" x14ac:dyDescent="0.2">
      <c r="A211" s="203">
        <v>2026</v>
      </c>
      <c r="B211" s="203">
        <v>124</v>
      </c>
      <c r="C211" s="204">
        <v>46059</v>
      </c>
      <c r="D211" s="205" t="s">
        <v>1165</v>
      </c>
      <c r="E211" s="204">
        <v>46057</v>
      </c>
      <c r="F211" s="205" t="s">
        <v>1166</v>
      </c>
      <c r="G211" s="206">
        <v>58.58</v>
      </c>
      <c r="H211" s="206">
        <v>5.33</v>
      </c>
      <c r="I211" s="203" t="s">
        <v>122</v>
      </c>
      <c r="J211" s="206">
        <f t="shared" si="12"/>
        <v>53.25</v>
      </c>
      <c r="K211" s="203" t="s">
        <v>180</v>
      </c>
      <c r="L211" s="203" t="s">
        <v>563</v>
      </c>
      <c r="M211" s="203" t="s">
        <v>1167</v>
      </c>
      <c r="N211" s="204">
        <v>46058</v>
      </c>
      <c r="O211" s="205" t="s">
        <v>342</v>
      </c>
      <c r="P211" s="203" t="s">
        <v>343</v>
      </c>
      <c r="Q211" s="203" t="s">
        <v>343</v>
      </c>
      <c r="R211" s="203" t="s">
        <v>210</v>
      </c>
      <c r="S211" s="205" t="s">
        <v>211</v>
      </c>
      <c r="T211" s="203" t="s">
        <v>248</v>
      </c>
      <c r="U211" s="203">
        <v>250</v>
      </c>
      <c r="V211" s="203">
        <v>100</v>
      </c>
      <c r="W211" s="203">
        <v>25</v>
      </c>
      <c r="X211" s="203">
        <v>2025</v>
      </c>
      <c r="Y211" s="203">
        <v>298</v>
      </c>
      <c r="Z211" s="203">
        <v>0</v>
      </c>
      <c r="AA211" s="204">
        <v>46065</v>
      </c>
      <c r="AB211" s="203" t="s">
        <v>674</v>
      </c>
      <c r="AC211" s="204">
        <v>46065</v>
      </c>
      <c r="AD211" s="207">
        <v>46088</v>
      </c>
      <c r="AE211" s="207">
        <v>46066</v>
      </c>
      <c r="AF211" s="211">
        <f t="shared" si="13"/>
        <v>-22</v>
      </c>
      <c r="AG211" s="209">
        <f t="shared" si="14"/>
        <v>53.25</v>
      </c>
      <c r="AH211" s="210">
        <f t="shared" si="15"/>
        <v>-1171.5</v>
      </c>
      <c r="AI211" s="211" t="s">
        <v>132</v>
      </c>
    </row>
    <row r="212" spans="1:35" x14ac:dyDescent="0.2">
      <c r="A212" s="203">
        <v>2026</v>
      </c>
      <c r="B212" s="203">
        <v>125</v>
      </c>
      <c r="C212" s="204">
        <v>46059</v>
      </c>
      <c r="D212" s="205" t="s">
        <v>1168</v>
      </c>
      <c r="E212" s="204">
        <v>46057</v>
      </c>
      <c r="F212" s="205" t="s">
        <v>1169</v>
      </c>
      <c r="G212" s="206">
        <v>43.04</v>
      </c>
      <c r="H212" s="206">
        <v>3.91</v>
      </c>
      <c r="I212" s="203" t="s">
        <v>122</v>
      </c>
      <c r="J212" s="206">
        <f t="shared" si="12"/>
        <v>39.129999999999995</v>
      </c>
      <c r="K212" s="203" t="s">
        <v>180</v>
      </c>
      <c r="L212" s="203" t="s">
        <v>563</v>
      </c>
      <c r="M212" s="203" t="s">
        <v>1170</v>
      </c>
      <c r="N212" s="204">
        <v>46058</v>
      </c>
      <c r="O212" s="205" t="s">
        <v>342</v>
      </c>
      <c r="P212" s="203" t="s">
        <v>343</v>
      </c>
      <c r="Q212" s="203" t="s">
        <v>343</v>
      </c>
      <c r="R212" s="203" t="s">
        <v>210</v>
      </c>
      <c r="S212" s="205" t="s">
        <v>211</v>
      </c>
      <c r="T212" s="203" t="s">
        <v>248</v>
      </c>
      <c r="U212" s="203">
        <v>250</v>
      </c>
      <c r="V212" s="203">
        <v>100</v>
      </c>
      <c r="W212" s="203">
        <v>25</v>
      </c>
      <c r="X212" s="203">
        <v>2025</v>
      </c>
      <c r="Y212" s="203">
        <v>298</v>
      </c>
      <c r="Z212" s="203">
        <v>0</v>
      </c>
      <c r="AA212" s="204">
        <v>46065</v>
      </c>
      <c r="AB212" s="203" t="s">
        <v>674</v>
      </c>
      <c r="AC212" s="204">
        <v>46065</v>
      </c>
      <c r="AD212" s="207">
        <v>46088</v>
      </c>
      <c r="AE212" s="207">
        <v>46066</v>
      </c>
      <c r="AF212" s="211">
        <f t="shared" si="13"/>
        <v>-22</v>
      </c>
      <c r="AG212" s="209">
        <f t="shared" si="14"/>
        <v>39.129999999999995</v>
      </c>
      <c r="AH212" s="210">
        <f t="shared" si="15"/>
        <v>-860.8599999999999</v>
      </c>
      <c r="AI212" s="211" t="s">
        <v>132</v>
      </c>
    </row>
    <row r="213" spans="1:35" x14ac:dyDescent="0.2">
      <c r="A213" s="203">
        <v>2026</v>
      </c>
      <c r="B213" s="203">
        <v>126</v>
      </c>
      <c r="C213" s="204">
        <v>46059</v>
      </c>
      <c r="D213" s="205" t="s">
        <v>1171</v>
      </c>
      <c r="E213" s="204">
        <v>46057</v>
      </c>
      <c r="F213" s="205" t="s">
        <v>1172</v>
      </c>
      <c r="G213" s="206">
        <v>151.79</v>
      </c>
      <c r="H213" s="206">
        <v>13.8</v>
      </c>
      <c r="I213" s="203" t="s">
        <v>122</v>
      </c>
      <c r="J213" s="206">
        <f t="shared" si="12"/>
        <v>137.98999999999998</v>
      </c>
      <c r="K213" s="203" t="s">
        <v>180</v>
      </c>
      <c r="L213" s="203" t="s">
        <v>563</v>
      </c>
      <c r="M213" s="203" t="s">
        <v>1173</v>
      </c>
      <c r="N213" s="204">
        <v>46058</v>
      </c>
      <c r="O213" s="205" t="s">
        <v>342</v>
      </c>
      <c r="P213" s="203" t="s">
        <v>343</v>
      </c>
      <c r="Q213" s="203" t="s">
        <v>343</v>
      </c>
      <c r="R213" s="203" t="s">
        <v>210</v>
      </c>
      <c r="S213" s="205" t="s">
        <v>211</v>
      </c>
      <c r="T213" s="203" t="s">
        <v>248</v>
      </c>
      <c r="U213" s="203">
        <v>250</v>
      </c>
      <c r="V213" s="203">
        <v>712</v>
      </c>
      <c r="W213" s="203">
        <v>6</v>
      </c>
      <c r="X213" s="203">
        <v>2025</v>
      </c>
      <c r="Y213" s="203">
        <v>300</v>
      </c>
      <c r="Z213" s="203">
        <v>0</v>
      </c>
      <c r="AA213" s="204">
        <v>46065</v>
      </c>
      <c r="AB213" s="203" t="s">
        <v>1174</v>
      </c>
      <c r="AC213" s="204">
        <v>46065</v>
      </c>
      <c r="AD213" s="207">
        <v>46088</v>
      </c>
      <c r="AE213" s="207">
        <v>46066</v>
      </c>
      <c r="AF213" s="211">
        <f t="shared" si="13"/>
        <v>-22</v>
      </c>
      <c r="AG213" s="209">
        <f t="shared" si="14"/>
        <v>137.98999999999998</v>
      </c>
      <c r="AH213" s="210">
        <f t="shared" si="15"/>
        <v>-3035.7799999999997</v>
      </c>
      <c r="AI213" s="211" t="s">
        <v>132</v>
      </c>
    </row>
    <row r="214" spans="1:35" x14ac:dyDescent="0.2">
      <c r="A214" s="203">
        <v>2026</v>
      </c>
      <c r="B214" s="203">
        <v>127</v>
      </c>
      <c r="C214" s="204">
        <v>46059</v>
      </c>
      <c r="D214" s="205" t="s">
        <v>1175</v>
      </c>
      <c r="E214" s="204">
        <v>46057</v>
      </c>
      <c r="F214" s="205" t="s">
        <v>1176</v>
      </c>
      <c r="G214" s="206">
        <v>67.239999999999995</v>
      </c>
      <c r="H214" s="206">
        <v>6.11</v>
      </c>
      <c r="I214" s="203" t="s">
        <v>122</v>
      </c>
      <c r="J214" s="206">
        <f t="shared" si="12"/>
        <v>61.129999999999995</v>
      </c>
      <c r="K214" s="203" t="s">
        <v>180</v>
      </c>
      <c r="L214" s="203" t="s">
        <v>563</v>
      </c>
      <c r="M214" s="203" t="s">
        <v>1177</v>
      </c>
      <c r="N214" s="204">
        <v>46058</v>
      </c>
      <c r="O214" s="205" t="s">
        <v>342</v>
      </c>
      <c r="P214" s="203" t="s">
        <v>343</v>
      </c>
      <c r="Q214" s="203" t="s">
        <v>343</v>
      </c>
      <c r="R214" s="203" t="s">
        <v>210</v>
      </c>
      <c r="S214" s="205" t="s">
        <v>211</v>
      </c>
      <c r="T214" s="203" t="s">
        <v>253</v>
      </c>
      <c r="U214" s="203">
        <v>1570</v>
      </c>
      <c r="V214" s="203">
        <v>440</v>
      </c>
      <c r="W214" s="203">
        <v>11</v>
      </c>
      <c r="X214" s="203">
        <v>2025</v>
      </c>
      <c r="Y214" s="203">
        <v>297</v>
      </c>
      <c r="Z214" s="203">
        <v>0</v>
      </c>
      <c r="AA214" s="204">
        <v>46065</v>
      </c>
      <c r="AB214" s="203" t="s">
        <v>1178</v>
      </c>
      <c r="AC214" s="204">
        <v>46065</v>
      </c>
      <c r="AD214" s="207">
        <v>46088</v>
      </c>
      <c r="AE214" s="207">
        <v>46066</v>
      </c>
      <c r="AF214" s="211">
        <f t="shared" si="13"/>
        <v>-22</v>
      </c>
      <c r="AG214" s="209">
        <f t="shared" si="14"/>
        <v>61.129999999999995</v>
      </c>
      <c r="AH214" s="210">
        <f t="shared" si="15"/>
        <v>-1344.86</v>
      </c>
      <c r="AI214" s="211" t="s">
        <v>132</v>
      </c>
    </row>
    <row r="215" spans="1:35" x14ac:dyDescent="0.2">
      <c r="A215" s="203">
        <v>2026</v>
      </c>
      <c r="B215" s="203">
        <v>128</v>
      </c>
      <c r="C215" s="204">
        <v>46059</v>
      </c>
      <c r="D215" s="205" t="s">
        <v>1179</v>
      </c>
      <c r="E215" s="204">
        <v>46057</v>
      </c>
      <c r="F215" s="205" t="s">
        <v>1180</v>
      </c>
      <c r="G215" s="206">
        <v>167.39</v>
      </c>
      <c r="H215" s="206">
        <v>15.22</v>
      </c>
      <c r="I215" s="203" t="s">
        <v>122</v>
      </c>
      <c r="J215" s="206">
        <f t="shared" si="12"/>
        <v>152.16999999999999</v>
      </c>
      <c r="K215" s="203" t="s">
        <v>180</v>
      </c>
      <c r="L215" s="203" t="s">
        <v>563</v>
      </c>
      <c r="M215" s="203" t="s">
        <v>1181</v>
      </c>
      <c r="N215" s="204">
        <v>46058</v>
      </c>
      <c r="O215" s="205" t="s">
        <v>342</v>
      </c>
      <c r="P215" s="203" t="s">
        <v>343</v>
      </c>
      <c r="Q215" s="203" t="s">
        <v>343</v>
      </c>
      <c r="R215" s="203" t="s">
        <v>128</v>
      </c>
      <c r="S215" s="205" t="s">
        <v>129</v>
      </c>
      <c r="T215" s="203" t="s">
        <v>248</v>
      </c>
      <c r="U215" s="203">
        <v>250</v>
      </c>
      <c r="V215" s="203">
        <v>670</v>
      </c>
      <c r="W215" s="203">
        <v>9</v>
      </c>
      <c r="X215" s="203">
        <v>2025</v>
      </c>
      <c r="Y215" s="203">
        <v>301</v>
      </c>
      <c r="Z215" s="203">
        <v>0</v>
      </c>
      <c r="AA215" s="204">
        <v>46063</v>
      </c>
      <c r="AB215" s="203" t="s">
        <v>1182</v>
      </c>
      <c r="AC215" s="204">
        <v>46064</v>
      </c>
      <c r="AD215" s="207">
        <v>46088</v>
      </c>
      <c r="AE215" s="207">
        <v>46064</v>
      </c>
      <c r="AF215" s="211">
        <f t="shared" si="13"/>
        <v>-24</v>
      </c>
      <c r="AG215" s="209">
        <f t="shared" si="14"/>
        <v>152.16999999999999</v>
      </c>
      <c r="AH215" s="210">
        <f t="shared" si="15"/>
        <v>-3652.08</v>
      </c>
      <c r="AI215" s="211" t="s">
        <v>132</v>
      </c>
    </row>
    <row r="216" spans="1:35" x14ac:dyDescent="0.2">
      <c r="A216" s="203">
        <v>2026</v>
      </c>
      <c r="B216" s="203">
        <v>129</v>
      </c>
      <c r="C216" s="204">
        <v>46059</v>
      </c>
      <c r="D216" s="205" t="s">
        <v>1183</v>
      </c>
      <c r="E216" s="204">
        <v>46057</v>
      </c>
      <c r="F216" s="205" t="s">
        <v>1184</v>
      </c>
      <c r="G216" s="206">
        <v>1093.99</v>
      </c>
      <c r="H216" s="206">
        <v>99.45</v>
      </c>
      <c r="I216" s="203" t="s">
        <v>122</v>
      </c>
      <c r="J216" s="206">
        <f t="shared" si="12"/>
        <v>994.54</v>
      </c>
      <c r="K216" s="203" t="s">
        <v>180</v>
      </c>
      <c r="L216" s="203" t="s">
        <v>563</v>
      </c>
      <c r="M216" s="203" t="s">
        <v>1185</v>
      </c>
      <c r="N216" s="204">
        <v>46058</v>
      </c>
      <c r="O216" s="205" t="s">
        <v>342</v>
      </c>
      <c r="P216" s="203" t="s">
        <v>343</v>
      </c>
      <c r="Q216" s="203" t="s">
        <v>343</v>
      </c>
      <c r="R216" s="203" t="s">
        <v>210</v>
      </c>
      <c r="S216" s="205" t="s">
        <v>211</v>
      </c>
      <c r="T216" s="203" t="s">
        <v>253</v>
      </c>
      <c r="U216" s="203">
        <v>1570</v>
      </c>
      <c r="V216" s="203">
        <v>440</v>
      </c>
      <c r="W216" s="203">
        <v>11</v>
      </c>
      <c r="X216" s="203">
        <v>2025</v>
      </c>
      <c r="Y216" s="203">
        <v>297</v>
      </c>
      <c r="Z216" s="203">
        <v>0</v>
      </c>
      <c r="AA216" s="204">
        <v>46065</v>
      </c>
      <c r="AB216" s="203" t="s">
        <v>1178</v>
      </c>
      <c r="AC216" s="204">
        <v>46065</v>
      </c>
      <c r="AD216" s="207">
        <v>46088</v>
      </c>
      <c r="AE216" s="207">
        <v>46066</v>
      </c>
      <c r="AF216" s="211">
        <f t="shared" si="13"/>
        <v>-22</v>
      </c>
      <c r="AG216" s="209">
        <f t="shared" si="14"/>
        <v>994.54</v>
      </c>
      <c r="AH216" s="210">
        <f t="shared" si="15"/>
        <v>-21879.879999999997</v>
      </c>
      <c r="AI216" s="211" t="s">
        <v>132</v>
      </c>
    </row>
    <row r="217" spans="1:35" x14ac:dyDescent="0.2">
      <c r="A217" s="203">
        <v>2026</v>
      </c>
      <c r="B217" s="203">
        <v>130</v>
      </c>
      <c r="C217" s="204">
        <v>46059</v>
      </c>
      <c r="D217" s="205" t="s">
        <v>1186</v>
      </c>
      <c r="E217" s="204">
        <v>46057</v>
      </c>
      <c r="F217" s="205" t="s">
        <v>1187</v>
      </c>
      <c r="G217" s="206">
        <v>22.17</v>
      </c>
      <c r="H217" s="206">
        <v>2.02</v>
      </c>
      <c r="I217" s="203" t="s">
        <v>122</v>
      </c>
      <c r="J217" s="206">
        <f t="shared" si="12"/>
        <v>20.150000000000002</v>
      </c>
      <c r="K217" s="203" t="s">
        <v>180</v>
      </c>
      <c r="L217" s="203" t="s">
        <v>563</v>
      </c>
      <c r="M217" s="203" t="s">
        <v>1188</v>
      </c>
      <c r="N217" s="204">
        <v>46058</v>
      </c>
      <c r="O217" s="205" t="s">
        <v>342</v>
      </c>
      <c r="P217" s="203" t="s">
        <v>343</v>
      </c>
      <c r="Q217" s="203" t="s">
        <v>343</v>
      </c>
      <c r="R217" s="203" t="s">
        <v>128</v>
      </c>
      <c r="S217" s="205" t="s">
        <v>129</v>
      </c>
      <c r="T217" s="203" t="s">
        <v>248</v>
      </c>
      <c r="U217" s="203">
        <v>250</v>
      </c>
      <c r="V217" s="203">
        <v>670</v>
      </c>
      <c r="W217" s="203">
        <v>9</v>
      </c>
      <c r="X217" s="203">
        <v>2025</v>
      </c>
      <c r="Y217" s="203">
        <v>301</v>
      </c>
      <c r="Z217" s="203">
        <v>0</v>
      </c>
      <c r="AA217" s="204">
        <v>46063</v>
      </c>
      <c r="AB217" s="203" t="s">
        <v>1182</v>
      </c>
      <c r="AC217" s="204">
        <v>46064</v>
      </c>
      <c r="AD217" s="207">
        <v>46088</v>
      </c>
      <c r="AE217" s="207">
        <v>46064</v>
      </c>
      <c r="AF217" s="211">
        <f t="shared" si="13"/>
        <v>-24</v>
      </c>
      <c r="AG217" s="209">
        <f t="shared" si="14"/>
        <v>20.150000000000002</v>
      </c>
      <c r="AH217" s="210">
        <f t="shared" si="15"/>
        <v>-483.6</v>
      </c>
      <c r="AI217" s="211" t="s">
        <v>132</v>
      </c>
    </row>
    <row r="218" spans="1:35" x14ac:dyDescent="0.2">
      <c r="A218" s="203">
        <v>2026</v>
      </c>
      <c r="B218" s="203">
        <v>131</v>
      </c>
      <c r="C218" s="204">
        <v>46059</v>
      </c>
      <c r="D218" s="205" t="s">
        <v>1189</v>
      </c>
      <c r="E218" s="204">
        <v>46057</v>
      </c>
      <c r="F218" s="205" t="s">
        <v>1190</v>
      </c>
      <c r="G218" s="206">
        <v>21.41</v>
      </c>
      <c r="H218" s="206">
        <v>1.95</v>
      </c>
      <c r="I218" s="203" t="s">
        <v>122</v>
      </c>
      <c r="J218" s="206">
        <f t="shared" si="12"/>
        <v>19.46</v>
      </c>
      <c r="K218" s="203" t="s">
        <v>180</v>
      </c>
      <c r="L218" s="203" t="s">
        <v>563</v>
      </c>
      <c r="M218" s="203" t="s">
        <v>1191</v>
      </c>
      <c r="N218" s="204">
        <v>46058</v>
      </c>
      <c r="O218" s="205" t="s">
        <v>342</v>
      </c>
      <c r="P218" s="203" t="s">
        <v>343</v>
      </c>
      <c r="Q218" s="203" t="s">
        <v>343</v>
      </c>
      <c r="R218" s="203" t="s">
        <v>210</v>
      </c>
      <c r="S218" s="205" t="s">
        <v>211</v>
      </c>
      <c r="T218" s="203" t="s">
        <v>253</v>
      </c>
      <c r="U218" s="203">
        <v>1570</v>
      </c>
      <c r="V218" s="203">
        <v>440</v>
      </c>
      <c r="W218" s="203">
        <v>11</v>
      </c>
      <c r="X218" s="203">
        <v>2025</v>
      </c>
      <c r="Y218" s="203">
        <v>297</v>
      </c>
      <c r="Z218" s="203">
        <v>0</v>
      </c>
      <c r="AA218" s="204">
        <v>46065</v>
      </c>
      <c r="AB218" s="203" t="s">
        <v>1178</v>
      </c>
      <c r="AC218" s="204">
        <v>46065</v>
      </c>
      <c r="AD218" s="207">
        <v>46088</v>
      </c>
      <c r="AE218" s="207">
        <v>46066</v>
      </c>
      <c r="AF218" s="211">
        <f t="shared" si="13"/>
        <v>-22</v>
      </c>
      <c r="AG218" s="209">
        <f t="shared" si="14"/>
        <v>19.46</v>
      </c>
      <c r="AH218" s="210">
        <f t="shared" si="15"/>
        <v>-428.12</v>
      </c>
      <c r="AI218" s="211" t="s">
        <v>132</v>
      </c>
    </row>
    <row r="219" spans="1:35" x14ac:dyDescent="0.2">
      <c r="A219" s="203">
        <v>2026</v>
      </c>
      <c r="B219" s="203">
        <v>132</v>
      </c>
      <c r="C219" s="204">
        <v>46059</v>
      </c>
      <c r="D219" s="205" t="s">
        <v>1192</v>
      </c>
      <c r="E219" s="204">
        <v>46057</v>
      </c>
      <c r="F219" s="205" t="s">
        <v>1193</v>
      </c>
      <c r="G219" s="206">
        <v>-165.13</v>
      </c>
      <c r="H219" s="206">
        <v>-15.01</v>
      </c>
      <c r="I219" s="203" t="s">
        <v>122</v>
      </c>
      <c r="J219" s="206">
        <f t="shared" si="12"/>
        <v>-150.12</v>
      </c>
      <c r="K219" s="203" t="s">
        <v>180</v>
      </c>
      <c r="L219" s="203" t="s">
        <v>563</v>
      </c>
      <c r="M219" s="203" t="s">
        <v>1194</v>
      </c>
      <c r="N219" s="204">
        <v>46058</v>
      </c>
      <c r="O219" s="205" t="s">
        <v>342</v>
      </c>
      <c r="P219" s="203" t="s">
        <v>343</v>
      </c>
      <c r="Q219" s="203" t="s">
        <v>343</v>
      </c>
      <c r="R219" s="203" t="s">
        <v>128</v>
      </c>
      <c r="S219" s="205" t="s">
        <v>129</v>
      </c>
      <c r="T219" s="203" t="s">
        <v>248</v>
      </c>
      <c r="U219" s="203">
        <v>250</v>
      </c>
      <c r="V219" s="203">
        <v>670</v>
      </c>
      <c r="W219" s="203">
        <v>9</v>
      </c>
      <c r="X219" s="203">
        <v>2025</v>
      </c>
      <c r="Y219" s="203">
        <v>301</v>
      </c>
      <c r="Z219" s="203">
        <v>0</v>
      </c>
      <c r="AA219" s="204">
        <v>46063</v>
      </c>
      <c r="AB219" s="203" t="s">
        <v>1182</v>
      </c>
      <c r="AC219" s="204">
        <v>46064</v>
      </c>
      <c r="AD219" s="207">
        <v>46088</v>
      </c>
      <c r="AE219" s="207">
        <v>46064</v>
      </c>
      <c r="AF219" s="211">
        <f t="shared" si="13"/>
        <v>-24</v>
      </c>
      <c r="AG219" s="209">
        <f t="shared" si="14"/>
        <v>-150.12</v>
      </c>
      <c r="AH219" s="210">
        <f t="shared" si="15"/>
        <v>3602.88</v>
      </c>
      <c r="AI219" s="211" t="s">
        <v>132</v>
      </c>
    </row>
    <row r="220" spans="1:35" x14ac:dyDescent="0.2">
      <c r="A220" s="203">
        <v>2026</v>
      </c>
      <c r="B220" s="203">
        <v>133</v>
      </c>
      <c r="C220" s="204">
        <v>46062</v>
      </c>
      <c r="D220" s="205" t="s">
        <v>1195</v>
      </c>
      <c r="E220" s="204">
        <v>46053</v>
      </c>
      <c r="F220" s="205" t="s">
        <v>1196</v>
      </c>
      <c r="G220" s="206">
        <v>430.42</v>
      </c>
      <c r="H220" s="206">
        <v>77.62</v>
      </c>
      <c r="I220" s="203" t="s">
        <v>122</v>
      </c>
      <c r="J220" s="206">
        <f t="shared" si="12"/>
        <v>352.8</v>
      </c>
      <c r="K220" s="203" t="s">
        <v>1197</v>
      </c>
      <c r="L220" s="203" t="s">
        <v>563</v>
      </c>
      <c r="M220" s="203" t="s">
        <v>1198</v>
      </c>
      <c r="N220" s="204">
        <v>46057</v>
      </c>
      <c r="O220" s="205" t="s">
        <v>336</v>
      </c>
      <c r="P220" s="203" t="s">
        <v>337</v>
      </c>
      <c r="Q220" s="203" t="s">
        <v>337</v>
      </c>
      <c r="R220" s="203" t="s">
        <v>210</v>
      </c>
      <c r="S220" s="205" t="s">
        <v>211</v>
      </c>
      <c r="T220" s="203" t="s">
        <v>212</v>
      </c>
      <c r="U220" s="203">
        <v>140</v>
      </c>
      <c r="V220" s="203">
        <v>100</v>
      </c>
      <c r="W220" s="203">
        <v>28</v>
      </c>
      <c r="X220" s="203">
        <v>2026</v>
      </c>
      <c r="Y220" s="203">
        <v>73</v>
      </c>
      <c r="Z220" s="203">
        <v>0</v>
      </c>
      <c r="AA220" s="204">
        <v>46065</v>
      </c>
      <c r="AB220" s="203" t="s">
        <v>682</v>
      </c>
      <c r="AC220" s="204">
        <v>46065</v>
      </c>
      <c r="AD220" s="207">
        <v>46087</v>
      </c>
      <c r="AE220" s="207">
        <v>46066</v>
      </c>
      <c r="AF220" s="211">
        <f t="shared" si="13"/>
        <v>-21</v>
      </c>
      <c r="AG220" s="209">
        <f t="shared" si="14"/>
        <v>352.8</v>
      </c>
      <c r="AH220" s="210">
        <f t="shared" si="15"/>
        <v>-7408.8</v>
      </c>
      <c r="AI220" s="211" t="s">
        <v>132</v>
      </c>
    </row>
    <row r="221" spans="1:35" x14ac:dyDescent="0.2">
      <c r="A221" s="203">
        <v>2026</v>
      </c>
      <c r="B221" s="203">
        <v>134</v>
      </c>
      <c r="C221" s="204">
        <v>46062</v>
      </c>
      <c r="D221" s="205" t="s">
        <v>1199</v>
      </c>
      <c r="E221" s="204">
        <v>46057</v>
      </c>
      <c r="F221" s="205" t="s">
        <v>1200</v>
      </c>
      <c r="G221" s="206">
        <v>-408.93</v>
      </c>
      <c r="H221" s="206">
        <v>-37.18</v>
      </c>
      <c r="I221" s="203" t="s">
        <v>122</v>
      </c>
      <c r="J221" s="206">
        <f t="shared" si="12"/>
        <v>-371.75</v>
      </c>
      <c r="K221" s="203" t="s">
        <v>180</v>
      </c>
      <c r="L221" s="203" t="s">
        <v>563</v>
      </c>
      <c r="M221" s="203" t="s">
        <v>1201</v>
      </c>
      <c r="N221" s="204">
        <v>46058</v>
      </c>
      <c r="O221" s="205" t="s">
        <v>342</v>
      </c>
      <c r="P221" s="203" t="s">
        <v>343</v>
      </c>
      <c r="Q221" s="203" t="s">
        <v>343</v>
      </c>
      <c r="R221" s="203" t="s">
        <v>210</v>
      </c>
      <c r="S221" s="205" t="s">
        <v>211</v>
      </c>
      <c r="T221" s="203" t="s">
        <v>271</v>
      </c>
      <c r="U221" s="203">
        <v>1460</v>
      </c>
      <c r="V221" s="203">
        <v>400</v>
      </c>
      <c r="W221" s="203">
        <v>7</v>
      </c>
      <c r="X221" s="203">
        <v>2025</v>
      </c>
      <c r="Y221" s="203">
        <v>299</v>
      </c>
      <c r="Z221" s="203">
        <v>0</v>
      </c>
      <c r="AA221" s="204">
        <v>46065</v>
      </c>
      <c r="AB221" s="203" t="s">
        <v>564</v>
      </c>
      <c r="AC221" s="204">
        <v>46065</v>
      </c>
      <c r="AD221" s="207">
        <v>46088</v>
      </c>
      <c r="AE221" s="207">
        <v>46066</v>
      </c>
      <c r="AF221" s="211">
        <f t="shared" si="13"/>
        <v>-22</v>
      </c>
      <c r="AG221" s="209">
        <f t="shared" si="14"/>
        <v>-371.75</v>
      </c>
      <c r="AH221" s="210">
        <f t="shared" si="15"/>
        <v>8178.5</v>
      </c>
      <c r="AI221" s="211" t="s">
        <v>132</v>
      </c>
    </row>
    <row r="222" spans="1:35" x14ac:dyDescent="0.2">
      <c r="A222" s="203">
        <v>2026</v>
      </c>
      <c r="B222" s="203">
        <v>135</v>
      </c>
      <c r="C222" s="204">
        <v>46062</v>
      </c>
      <c r="D222" s="205" t="s">
        <v>1202</v>
      </c>
      <c r="E222" s="204">
        <v>46057</v>
      </c>
      <c r="F222" s="205" t="s">
        <v>1203</v>
      </c>
      <c r="G222" s="206">
        <v>415.9</v>
      </c>
      <c r="H222" s="206">
        <v>37.81</v>
      </c>
      <c r="I222" s="203" t="s">
        <v>122</v>
      </c>
      <c r="J222" s="206">
        <f t="shared" si="12"/>
        <v>378.09</v>
      </c>
      <c r="K222" s="203" t="s">
        <v>180</v>
      </c>
      <c r="L222" s="203" t="s">
        <v>563</v>
      </c>
      <c r="M222" s="203" t="s">
        <v>1204</v>
      </c>
      <c r="N222" s="204">
        <v>46058</v>
      </c>
      <c r="O222" s="205" t="s">
        <v>342</v>
      </c>
      <c r="P222" s="203" t="s">
        <v>343</v>
      </c>
      <c r="Q222" s="203" t="s">
        <v>343</v>
      </c>
      <c r="R222" s="203" t="s">
        <v>210</v>
      </c>
      <c r="S222" s="205" t="s">
        <v>211</v>
      </c>
      <c r="T222" s="203" t="s">
        <v>271</v>
      </c>
      <c r="U222" s="203">
        <v>1460</v>
      </c>
      <c r="V222" s="203">
        <v>400</v>
      </c>
      <c r="W222" s="203">
        <v>7</v>
      </c>
      <c r="X222" s="203">
        <v>2025</v>
      </c>
      <c r="Y222" s="203">
        <v>299</v>
      </c>
      <c r="Z222" s="203">
        <v>0</v>
      </c>
      <c r="AA222" s="204">
        <v>46065</v>
      </c>
      <c r="AB222" s="203" t="s">
        <v>564</v>
      </c>
      <c r="AC222" s="204">
        <v>46065</v>
      </c>
      <c r="AD222" s="207">
        <v>46088</v>
      </c>
      <c r="AE222" s="207">
        <v>46066</v>
      </c>
      <c r="AF222" s="211">
        <f t="shared" si="13"/>
        <v>-22</v>
      </c>
      <c r="AG222" s="209">
        <f t="shared" si="14"/>
        <v>378.09</v>
      </c>
      <c r="AH222" s="210">
        <f t="shared" si="15"/>
        <v>-8317.98</v>
      </c>
      <c r="AI222" s="211" t="s">
        <v>132</v>
      </c>
    </row>
    <row r="223" spans="1:35" x14ac:dyDescent="0.2">
      <c r="A223" s="203">
        <v>2026</v>
      </c>
      <c r="B223" s="203">
        <v>135</v>
      </c>
      <c r="C223" s="204">
        <v>46062</v>
      </c>
      <c r="D223" s="205" t="s">
        <v>1202</v>
      </c>
      <c r="E223" s="204">
        <v>46057</v>
      </c>
      <c r="F223" s="205" t="s">
        <v>1203</v>
      </c>
      <c r="G223" s="206">
        <v>52.48</v>
      </c>
      <c r="H223" s="206">
        <v>4.7699999999999996</v>
      </c>
      <c r="I223" s="203" t="s">
        <v>122</v>
      </c>
      <c r="J223" s="206">
        <f t="shared" si="12"/>
        <v>47.709999999999994</v>
      </c>
      <c r="K223" s="203" t="s">
        <v>180</v>
      </c>
      <c r="L223" s="203" t="s">
        <v>563</v>
      </c>
      <c r="M223" s="203" t="s">
        <v>1204</v>
      </c>
      <c r="N223" s="204">
        <v>46058</v>
      </c>
      <c r="O223" s="205" t="s">
        <v>342</v>
      </c>
      <c r="P223" s="203" t="s">
        <v>343</v>
      </c>
      <c r="Q223" s="203" t="s">
        <v>343</v>
      </c>
      <c r="R223" s="203" t="s">
        <v>210</v>
      </c>
      <c r="S223" s="205" t="s">
        <v>211</v>
      </c>
      <c r="T223" s="203" t="s">
        <v>253</v>
      </c>
      <c r="U223" s="203">
        <v>1570</v>
      </c>
      <c r="V223" s="203">
        <v>440</v>
      </c>
      <c r="W223" s="203">
        <v>11</v>
      </c>
      <c r="X223" s="203">
        <v>2025</v>
      </c>
      <c r="Y223" s="203">
        <v>297</v>
      </c>
      <c r="Z223" s="203">
        <v>0</v>
      </c>
      <c r="AA223" s="204">
        <v>46065</v>
      </c>
      <c r="AB223" s="203" t="s">
        <v>1178</v>
      </c>
      <c r="AC223" s="204">
        <v>46065</v>
      </c>
      <c r="AD223" s="207">
        <v>46088</v>
      </c>
      <c r="AE223" s="207">
        <v>46066</v>
      </c>
      <c r="AF223" s="211">
        <f t="shared" si="13"/>
        <v>-22</v>
      </c>
      <c r="AG223" s="209">
        <f t="shared" si="14"/>
        <v>47.709999999999994</v>
      </c>
      <c r="AH223" s="210">
        <f t="shared" si="15"/>
        <v>-1049.6199999999999</v>
      </c>
      <c r="AI223" s="211" t="s">
        <v>132</v>
      </c>
    </row>
    <row r="224" spans="1:35" x14ac:dyDescent="0.2">
      <c r="A224" s="203">
        <v>2026</v>
      </c>
      <c r="B224" s="203">
        <v>136</v>
      </c>
      <c r="C224" s="204">
        <v>46062</v>
      </c>
      <c r="D224" s="205" t="s">
        <v>1205</v>
      </c>
      <c r="E224" s="204">
        <v>46053</v>
      </c>
      <c r="F224" s="205" t="s">
        <v>1206</v>
      </c>
      <c r="G224" s="206">
        <v>137.6</v>
      </c>
      <c r="H224" s="206">
        <v>24.82</v>
      </c>
      <c r="I224" s="203" t="s">
        <v>122</v>
      </c>
      <c r="J224" s="206">
        <f t="shared" si="12"/>
        <v>112.78</v>
      </c>
      <c r="K224" s="203" t="s">
        <v>1207</v>
      </c>
      <c r="L224" s="203" t="s">
        <v>563</v>
      </c>
      <c r="M224" s="203" t="s">
        <v>1208</v>
      </c>
      <c r="N224" s="204">
        <v>46058</v>
      </c>
      <c r="O224" s="205" t="s">
        <v>1209</v>
      </c>
      <c r="P224" s="203" t="s">
        <v>1210</v>
      </c>
      <c r="Q224" s="203" t="s">
        <v>1210</v>
      </c>
      <c r="R224" s="203" t="s">
        <v>210</v>
      </c>
      <c r="S224" s="205" t="s">
        <v>211</v>
      </c>
      <c r="T224" s="203" t="s">
        <v>248</v>
      </c>
      <c r="U224" s="203">
        <v>250</v>
      </c>
      <c r="V224" s="203">
        <v>100</v>
      </c>
      <c r="W224" s="203">
        <v>24</v>
      </c>
      <c r="X224" s="203">
        <v>2025</v>
      </c>
      <c r="Y224" s="203">
        <v>138</v>
      </c>
      <c r="Z224" s="203">
        <v>0</v>
      </c>
      <c r="AA224" s="204">
        <v>46065</v>
      </c>
      <c r="AB224" s="203" t="s">
        <v>1211</v>
      </c>
      <c r="AC224" s="204">
        <v>46065</v>
      </c>
      <c r="AD224" s="207">
        <v>46088</v>
      </c>
      <c r="AE224" s="207">
        <v>46066</v>
      </c>
      <c r="AF224" s="211">
        <f t="shared" si="13"/>
        <v>-22</v>
      </c>
      <c r="AG224" s="209">
        <f t="shared" si="14"/>
        <v>112.78</v>
      </c>
      <c r="AH224" s="210">
        <f t="shared" si="15"/>
        <v>-2481.16</v>
      </c>
      <c r="AI224" s="211" t="s">
        <v>132</v>
      </c>
    </row>
    <row r="225" spans="1:35" x14ac:dyDescent="0.2">
      <c r="A225" s="203">
        <v>2026</v>
      </c>
      <c r="B225" s="203">
        <v>136</v>
      </c>
      <c r="C225" s="204">
        <v>46062</v>
      </c>
      <c r="D225" s="205" t="s">
        <v>1205</v>
      </c>
      <c r="E225" s="204">
        <v>46053</v>
      </c>
      <c r="F225" s="205" t="s">
        <v>1206</v>
      </c>
      <c r="G225" s="206">
        <v>137.6</v>
      </c>
      <c r="H225" s="206">
        <v>24.81</v>
      </c>
      <c r="I225" s="203" t="s">
        <v>122</v>
      </c>
      <c r="J225" s="206">
        <f t="shared" si="12"/>
        <v>112.78999999999999</v>
      </c>
      <c r="K225" s="203" t="s">
        <v>1207</v>
      </c>
      <c r="L225" s="203" t="s">
        <v>563</v>
      </c>
      <c r="M225" s="203" t="s">
        <v>1208</v>
      </c>
      <c r="N225" s="204">
        <v>46058</v>
      </c>
      <c r="O225" s="205" t="s">
        <v>1209</v>
      </c>
      <c r="P225" s="203" t="s">
        <v>1210</v>
      </c>
      <c r="Q225" s="203" t="s">
        <v>1210</v>
      </c>
      <c r="R225" s="203" t="s">
        <v>210</v>
      </c>
      <c r="S225" s="205" t="s">
        <v>211</v>
      </c>
      <c r="T225" s="203" t="s">
        <v>248</v>
      </c>
      <c r="U225" s="203">
        <v>250</v>
      </c>
      <c r="V225" s="203">
        <v>100</v>
      </c>
      <c r="W225" s="203">
        <v>24</v>
      </c>
      <c r="X225" s="203">
        <v>2026</v>
      </c>
      <c r="Y225" s="203">
        <v>106</v>
      </c>
      <c r="Z225" s="203">
        <v>0</v>
      </c>
      <c r="AA225" s="204">
        <v>46065</v>
      </c>
      <c r="AB225" s="203" t="s">
        <v>1212</v>
      </c>
      <c r="AC225" s="204">
        <v>46065</v>
      </c>
      <c r="AD225" s="207">
        <v>46088</v>
      </c>
      <c r="AE225" s="207">
        <v>46066</v>
      </c>
      <c r="AF225" s="211">
        <f t="shared" si="13"/>
        <v>-22</v>
      </c>
      <c r="AG225" s="209">
        <f t="shared" si="14"/>
        <v>112.78999999999999</v>
      </c>
      <c r="AH225" s="210">
        <f t="shared" si="15"/>
        <v>-2481.3799999999997</v>
      </c>
      <c r="AI225" s="211" t="s">
        <v>132</v>
      </c>
    </row>
    <row r="226" spans="1:35" x14ac:dyDescent="0.2">
      <c r="A226" s="203">
        <v>2026</v>
      </c>
      <c r="B226" s="203">
        <v>137</v>
      </c>
      <c r="C226" s="204">
        <v>46062</v>
      </c>
      <c r="D226" s="205" t="s">
        <v>1213</v>
      </c>
      <c r="E226" s="204">
        <v>46052</v>
      </c>
      <c r="F226" s="205" t="s">
        <v>1214</v>
      </c>
      <c r="G226" s="206">
        <v>2491.7600000000002</v>
      </c>
      <c r="H226" s="206">
        <v>226.52</v>
      </c>
      <c r="I226" s="203" t="s">
        <v>122</v>
      </c>
      <c r="J226" s="206">
        <f t="shared" si="12"/>
        <v>2265.2400000000002</v>
      </c>
      <c r="K226" s="203" t="s">
        <v>180</v>
      </c>
      <c r="L226" s="203" t="s">
        <v>563</v>
      </c>
      <c r="M226" s="203" t="s">
        <v>1215</v>
      </c>
      <c r="N226" s="204">
        <v>46062</v>
      </c>
      <c r="O226" s="205" t="s">
        <v>182</v>
      </c>
      <c r="P226" s="203" t="s">
        <v>183</v>
      </c>
      <c r="Q226" s="203" t="s">
        <v>183</v>
      </c>
      <c r="R226" s="203" t="s">
        <v>184</v>
      </c>
      <c r="S226" s="205" t="s">
        <v>185</v>
      </c>
      <c r="T226" s="203" t="s">
        <v>186</v>
      </c>
      <c r="U226" s="203">
        <v>3550</v>
      </c>
      <c r="V226" s="203">
        <v>620</v>
      </c>
      <c r="W226" s="203">
        <v>99</v>
      </c>
      <c r="X226" s="203">
        <v>2025</v>
      </c>
      <c r="Y226" s="203">
        <v>141</v>
      </c>
      <c r="Z226" s="203">
        <v>0</v>
      </c>
      <c r="AA226" s="204">
        <v>46065</v>
      </c>
      <c r="AB226" s="203" t="s">
        <v>1216</v>
      </c>
      <c r="AC226" s="204">
        <v>46065</v>
      </c>
      <c r="AD226" s="207">
        <v>46092</v>
      </c>
      <c r="AE226" s="207">
        <v>46066</v>
      </c>
      <c r="AF226" s="211">
        <f t="shared" si="13"/>
        <v>-26</v>
      </c>
      <c r="AG226" s="209">
        <f t="shared" si="14"/>
        <v>2265.2400000000002</v>
      </c>
      <c r="AH226" s="210">
        <f t="shared" si="15"/>
        <v>-58896.240000000005</v>
      </c>
      <c r="AI226" s="211" t="s">
        <v>132</v>
      </c>
    </row>
    <row r="227" spans="1:35" x14ac:dyDescent="0.2">
      <c r="A227" s="203">
        <v>2026</v>
      </c>
      <c r="B227" s="203">
        <v>138</v>
      </c>
      <c r="C227" s="204">
        <v>46062</v>
      </c>
      <c r="D227" s="205" t="s">
        <v>1217</v>
      </c>
      <c r="E227" s="204">
        <v>46053</v>
      </c>
      <c r="F227" s="205" t="s">
        <v>1218</v>
      </c>
      <c r="G227" s="206">
        <v>41378.06</v>
      </c>
      <c r="H227" s="206">
        <v>3761.64</v>
      </c>
      <c r="I227" s="203" t="s">
        <v>122</v>
      </c>
      <c r="J227" s="206">
        <f t="shared" si="12"/>
        <v>37616.42</v>
      </c>
      <c r="K227" s="203" t="s">
        <v>180</v>
      </c>
      <c r="L227" s="203" t="s">
        <v>563</v>
      </c>
      <c r="M227" s="203" t="s">
        <v>1219</v>
      </c>
      <c r="N227" s="204">
        <v>46062</v>
      </c>
      <c r="O227" s="205" t="s">
        <v>182</v>
      </c>
      <c r="P227" s="203" t="s">
        <v>183</v>
      </c>
      <c r="Q227" s="203" t="s">
        <v>183</v>
      </c>
      <c r="R227" s="203" t="s">
        <v>184</v>
      </c>
      <c r="S227" s="205" t="s">
        <v>185</v>
      </c>
      <c r="T227" s="203" t="s">
        <v>186</v>
      </c>
      <c r="U227" s="203">
        <v>3550</v>
      </c>
      <c r="V227" s="203">
        <v>620</v>
      </c>
      <c r="W227" s="203">
        <v>99</v>
      </c>
      <c r="X227" s="203">
        <v>2026</v>
      </c>
      <c r="Y227" s="203">
        <v>110</v>
      </c>
      <c r="Z227" s="203">
        <v>0</v>
      </c>
      <c r="AA227" s="204">
        <v>46065</v>
      </c>
      <c r="AB227" s="203" t="s">
        <v>1220</v>
      </c>
      <c r="AC227" s="204">
        <v>46065</v>
      </c>
      <c r="AD227" s="207">
        <v>46092</v>
      </c>
      <c r="AE227" s="207">
        <v>46066</v>
      </c>
      <c r="AF227" s="211">
        <f t="shared" si="13"/>
        <v>-26</v>
      </c>
      <c r="AG227" s="209">
        <f t="shared" si="14"/>
        <v>37616.42</v>
      </c>
      <c r="AH227" s="210">
        <f t="shared" si="15"/>
        <v>-978026.91999999993</v>
      </c>
      <c r="AI227" s="211" t="s">
        <v>132</v>
      </c>
    </row>
    <row r="228" spans="1:35" x14ac:dyDescent="0.2">
      <c r="A228" s="203">
        <v>2026</v>
      </c>
      <c r="B228" s="203">
        <v>139</v>
      </c>
      <c r="C228" s="204">
        <v>46062</v>
      </c>
      <c r="D228" s="205" t="s">
        <v>1221</v>
      </c>
      <c r="E228" s="204">
        <v>46053</v>
      </c>
      <c r="F228" s="205" t="s">
        <v>1222</v>
      </c>
      <c r="G228" s="206">
        <v>109.8</v>
      </c>
      <c r="H228" s="206">
        <v>19.8</v>
      </c>
      <c r="I228" s="203" t="s">
        <v>122</v>
      </c>
      <c r="J228" s="206">
        <f t="shared" si="12"/>
        <v>90</v>
      </c>
      <c r="K228" s="203" t="s">
        <v>588</v>
      </c>
      <c r="L228" s="203" t="s">
        <v>563</v>
      </c>
      <c r="M228" s="203" t="s">
        <v>1223</v>
      </c>
      <c r="N228" s="204">
        <v>46059</v>
      </c>
      <c r="O228" s="205" t="s">
        <v>590</v>
      </c>
      <c r="P228" s="203" t="s">
        <v>591</v>
      </c>
      <c r="Q228" s="203" t="s">
        <v>591</v>
      </c>
      <c r="R228" s="203" t="s">
        <v>210</v>
      </c>
      <c r="S228" s="205" t="s">
        <v>211</v>
      </c>
      <c r="T228" s="203" t="s">
        <v>248</v>
      </c>
      <c r="U228" s="203">
        <v>250</v>
      </c>
      <c r="V228" s="203">
        <v>100</v>
      </c>
      <c r="W228" s="203">
        <v>29</v>
      </c>
      <c r="X228" s="203">
        <v>2026</v>
      </c>
      <c r="Y228" s="203">
        <v>447</v>
      </c>
      <c r="Z228" s="203">
        <v>0</v>
      </c>
      <c r="AA228" s="204">
        <v>46065</v>
      </c>
      <c r="AB228" s="203" t="s">
        <v>1224</v>
      </c>
      <c r="AC228" s="204">
        <v>46065</v>
      </c>
      <c r="AD228" s="207">
        <v>46089</v>
      </c>
      <c r="AE228" s="207">
        <v>46066</v>
      </c>
      <c r="AF228" s="211">
        <f t="shared" si="13"/>
        <v>-23</v>
      </c>
      <c r="AG228" s="209">
        <f t="shared" si="14"/>
        <v>90</v>
      </c>
      <c r="AH228" s="210">
        <f t="shared" si="15"/>
        <v>-2070</v>
      </c>
      <c r="AI228" s="211" t="s">
        <v>132</v>
      </c>
    </row>
    <row r="229" spans="1:35" x14ac:dyDescent="0.2">
      <c r="A229" s="203">
        <v>2026</v>
      </c>
      <c r="B229" s="203">
        <v>140</v>
      </c>
      <c r="C229" s="204">
        <v>46062</v>
      </c>
      <c r="D229" s="205" t="s">
        <v>1225</v>
      </c>
      <c r="E229" s="204">
        <v>46053</v>
      </c>
      <c r="F229" s="205" t="s">
        <v>1226</v>
      </c>
      <c r="G229" s="206">
        <v>322.08</v>
      </c>
      <c r="H229" s="206">
        <v>58.08</v>
      </c>
      <c r="I229" s="203" t="s">
        <v>122</v>
      </c>
      <c r="J229" s="206">
        <f t="shared" si="12"/>
        <v>264</v>
      </c>
      <c r="K229" s="203" t="s">
        <v>631</v>
      </c>
      <c r="L229" s="203" t="s">
        <v>563</v>
      </c>
      <c r="M229" s="203" t="s">
        <v>1227</v>
      </c>
      <c r="N229" s="204">
        <v>46059</v>
      </c>
      <c r="O229" s="205" t="s">
        <v>590</v>
      </c>
      <c r="P229" s="203" t="s">
        <v>591</v>
      </c>
      <c r="Q229" s="203" t="s">
        <v>591</v>
      </c>
      <c r="R229" s="203" t="s">
        <v>210</v>
      </c>
      <c r="S229" s="205" t="s">
        <v>211</v>
      </c>
      <c r="T229" s="203" t="s">
        <v>248</v>
      </c>
      <c r="U229" s="203">
        <v>250</v>
      </c>
      <c r="V229" s="203">
        <v>100</v>
      </c>
      <c r="W229" s="203">
        <v>29</v>
      </c>
      <c r="X229" s="203">
        <v>2026</v>
      </c>
      <c r="Y229" s="203">
        <v>446</v>
      </c>
      <c r="Z229" s="203">
        <v>0</v>
      </c>
      <c r="AA229" s="204">
        <v>46065</v>
      </c>
      <c r="AB229" s="203" t="s">
        <v>1228</v>
      </c>
      <c r="AC229" s="204">
        <v>46065</v>
      </c>
      <c r="AD229" s="207">
        <v>46089</v>
      </c>
      <c r="AE229" s="207">
        <v>46066</v>
      </c>
      <c r="AF229" s="211">
        <f t="shared" si="13"/>
        <v>-23</v>
      </c>
      <c r="AG229" s="209">
        <f t="shared" si="14"/>
        <v>264</v>
      </c>
      <c r="AH229" s="210">
        <f t="shared" si="15"/>
        <v>-6072</v>
      </c>
      <c r="AI229" s="211" t="s">
        <v>132</v>
      </c>
    </row>
    <row r="230" spans="1:35" x14ac:dyDescent="0.2">
      <c r="A230" s="203">
        <v>2026</v>
      </c>
      <c r="B230" s="203">
        <v>141</v>
      </c>
      <c r="C230" s="204">
        <v>46062</v>
      </c>
      <c r="D230" s="205" t="s">
        <v>1229</v>
      </c>
      <c r="E230" s="204">
        <v>46053</v>
      </c>
      <c r="F230" s="205" t="s">
        <v>1230</v>
      </c>
      <c r="G230" s="206">
        <v>8025.08</v>
      </c>
      <c r="H230" s="206">
        <v>308.66000000000003</v>
      </c>
      <c r="I230" s="203" t="s">
        <v>122</v>
      </c>
      <c r="J230" s="206">
        <f t="shared" si="12"/>
        <v>7716.42</v>
      </c>
      <c r="K230" s="203" t="s">
        <v>450</v>
      </c>
      <c r="L230" s="203" t="s">
        <v>563</v>
      </c>
      <c r="M230" s="203" t="s">
        <v>1231</v>
      </c>
      <c r="N230" s="204">
        <v>46060</v>
      </c>
      <c r="O230" s="205" t="s">
        <v>452</v>
      </c>
      <c r="P230" s="203" t="s">
        <v>453</v>
      </c>
      <c r="Q230" s="203" t="s">
        <v>453</v>
      </c>
      <c r="R230" s="203" t="s">
        <v>437</v>
      </c>
      <c r="S230" s="205" t="s">
        <v>438</v>
      </c>
      <c r="T230" s="203" t="s">
        <v>271</v>
      </c>
      <c r="U230" s="203">
        <v>1460</v>
      </c>
      <c r="V230" s="203">
        <v>400</v>
      </c>
      <c r="W230" s="203">
        <v>2</v>
      </c>
      <c r="X230" s="203">
        <v>2026</v>
      </c>
      <c r="Y230" s="203">
        <v>452</v>
      </c>
      <c r="Z230" s="203">
        <v>0</v>
      </c>
      <c r="AA230" s="204">
        <v>46087</v>
      </c>
      <c r="AB230" s="203" t="s">
        <v>1232</v>
      </c>
      <c r="AC230" s="204">
        <v>46087</v>
      </c>
      <c r="AD230" s="207">
        <v>46090</v>
      </c>
      <c r="AE230" s="207">
        <v>46087</v>
      </c>
      <c r="AF230" s="211">
        <f t="shared" si="13"/>
        <v>-3</v>
      </c>
      <c r="AG230" s="209">
        <f t="shared" si="14"/>
        <v>7716.42</v>
      </c>
      <c r="AH230" s="210">
        <f t="shared" si="15"/>
        <v>-23149.260000000002</v>
      </c>
      <c r="AI230" s="211" t="s">
        <v>132</v>
      </c>
    </row>
    <row r="231" spans="1:35" x14ac:dyDescent="0.2">
      <c r="A231" s="203">
        <v>2026</v>
      </c>
      <c r="B231" s="203">
        <v>142</v>
      </c>
      <c r="C231" s="204">
        <v>46062</v>
      </c>
      <c r="D231" s="205" t="s">
        <v>1233</v>
      </c>
      <c r="E231" s="204">
        <v>46053</v>
      </c>
      <c r="F231" s="205" t="s">
        <v>1234</v>
      </c>
      <c r="G231" s="206">
        <v>1427.4</v>
      </c>
      <c r="H231" s="206">
        <v>54.9</v>
      </c>
      <c r="I231" s="203" t="s">
        <v>122</v>
      </c>
      <c r="J231" s="206">
        <f t="shared" si="12"/>
        <v>1372.5</v>
      </c>
      <c r="K231" s="203" t="s">
        <v>457</v>
      </c>
      <c r="L231" s="203" t="s">
        <v>563</v>
      </c>
      <c r="M231" s="203" t="s">
        <v>1235</v>
      </c>
      <c r="N231" s="204">
        <v>46059</v>
      </c>
      <c r="O231" s="205" t="s">
        <v>452</v>
      </c>
      <c r="P231" s="203" t="s">
        <v>453</v>
      </c>
      <c r="Q231" s="203" t="s">
        <v>453</v>
      </c>
      <c r="R231" s="203" t="s">
        <v>437</v>
      </c>
      <c r="S231" s="205" t="s">
        <v>438</v>
      </c>
      <c r="T231" s="203" t="s">
        <v>271</v>
      </c>
      <c r="U231" s="203">
        <v>1460</v>
      </c>
      <c r="V231" s="203">
        <v>442</v>
      </c>
      <c r="W231" s="203">
        <v>1</v>
      </c>
      <c r="X231" s="203">
        <v>2026</v>
      </c>
      <c r="Y231" s="203">
        <v>459</v>
      </c>
      <c r="Z231" s="203">
        <v>0</v>
      </c>
      <c r="AA231" s="204">
        <v>46087</v>
      </c>
      <c r="AB231" s="203" t="s">
        <v>1236</v>
      </c>
      <c r="AC231" s="204">
        <v>46087</v>
      </c>
      <c r="AD231" s="207">
        <v>46089</v>
      </c>
      <c r="AE231" s="207">
        <v>46087</v>
      </c>
      <c r="AF231" s="211">
        <f t="shared" si="13"/>
        <v>-2</v>
      </c>
      <c r="AG231" s="209">
        <f t="shared" si="14"/>
        <v>1372.5</v>
      </c>
      <c r="AH231" s="210">
        <f t="shared" si="15"/>
        <v>-2745</v>
      </c>
      <c r="AI231" s="211" t="s">
        <v>132</v>
      </c>
    </row>
    <row r="232" spans="1:35" x14ac:dyDescent="0.2">
      <c r="A232" s="203">
        <v>2026</v>
      </c>
      <c r="B232" s="203">
        <v>142</v>
      </c>
      <c r="C232" s="204">
        <v>46062</v>
      </c>
      <c r="D232" s="205" t="s">
        <v>1233</v>
      </c>
      <c r="E232" s="204">
        <v>46053</v>
      </c>
      <c r="F232" s="205" t="s">
        <v>1234</v>
      </c>
      <c r="G232" s="206">
        <v>3778.6</v>
      </c>
      <c r="H232" s="206">
        <v>145.33000000000001</v>
      </c>
      <c r="I232" s="203" t="s">
        <v>122</v>
      </c>
      <c r="J232" s="206">
        <f t="shared" si="12"/>
        <v>3633.27</v>
      </c>
      <c r="K232" s="203" t="s">
        <v>457</v>
      </c>
      <c r="L232" s="203" t="s">
        <v>563</v>
      </c>
      <c r="M232" s="203" t="s">
        <v>1235</v>
      </c>
      <c r="N232" s="204">
        <v>46059</v>
      </c>
      <c r="O232" s="205" t="s">
        <v>452</v>
      </c>
      <c r="P232" s="203" t="s">
        <v>453</v>
      </c>
      <c r="Q232" s="203" t="s">
        <v>453</v>
      </c>
      <c r="R232" s="203" t="s">
        <v>437</v>
      </c>
      <c r="S232" s="205" t="s">
        <v>438</v>
      </c>
      <c r="T232" s="203" t="s">
        <v>271</v>
      </c>
      <c r="U232" s="203">
        <v>1460</v>
      </c>
      <c r="V232" s="203">
        <v>442</v>
      </c>
      <c r="W232" s="203">
        <v>99</v>
      </c>
      <c r="X232" s="203">
        <v>2026</v>
      </c>
      <c r="Y232" s="203">
        <v>458</v>
      </c>
      <c r="Z232" s="203">
        <v>0</v>
      </c>
      <c r="AA232" s="204">
        <v>46087</v>
      </c>
      <c r="AB232" s="203" t="s">
        <v>1237</v>
      </c>
      <c r="AC232" s="204">
        <v>46087</v>
      </c>
      <c r="AD232" s="207">
        <v>46089</v>
      </c>
      <c r="AE232" s="207">
        <v>46087</v>
      </c>
      <c r="AF232" s="211">
        <f t="shared" si="13"/>
        <v>-2</v>
      </c>
      <c r="AG232" s="209">
        <f t="shared" si="14"/>
        <v>3633.27</v>
      </c>
      <c r="AH232" s="210">
        <f t="shared" si="15"/>
        <v>-7266.54</v>
      </c>
      <c r="AI232" s="211" t="s">
        <v>132</v>
      </c>
    </row>
    <row r="233" spans="1:35" x14ac:dyDescent="0.2">
      <c r="A233" s="203">
        <v>2026</v>
      </c>
      <c r="B233" s="203">
        <v>143</v>
      </c>
      <c r="C233" s="204">
        <v>46064</v>
      </c>
      <c r="D233" s="205" t="s">
        <v>1238</v>
      </c>
      <c r="E233" s="204">
        <v>46052</v>
      </c>
      <c r="F233" s="205" t="s">
        <v>1239</v>
      </c>
      <c r="G233" s="206">
        <v>1013.81</v>
      </c>
      <c r="H233" s="206">
        <v>182.82</v>
      </c>
      <c r="I233" s="203" t="s">
        <v>122</v>
      </c>
      <c r="J233" s="206">
        <f t="shared" si="12"/>
        <v>830.99</v>
      </c>
      <c r="K233" s="203" t="s">
        <v>1240</v>
      </c>
      <c r="L233" s="203" t="s">
        <v>563</v>
      </c>
      <c r="M233" s="203" t="s">
        <v>1241</v>
      </c>
      <c r="N233" s="204">
        <v>46053</v>
      </c>
      <c r="O233" s="205" t="s">
        <v>241</v>
      </c>
      <c r="P233" s="203" t="s">
        <v>242</v>
      </c>
      <c r="Q233" s="203" t="s">
        <v>242</v>
      </c>
      <c r="R233" s="203" t="s">
        <v>159</v>
      </c>
      <c r="S233" s="205" t="s">
        <v>201</v>
      </c>
      <c r="T233" s="203" t="s">
        <v>202</v>
      </c>
      <c r="U233" s="203">
        <v>4430</v>
      </c>
      <c r="V233" s="203">
        <v>140</v>
      </c>
      <c r="W233" s="203">
        <v>99</v>
      </c>
      <c r="X233" s="203">
        <v>2025</v>
      </c>
      <c r="Y233" s="203">
        <v>421</v>
      </c>
      <c r="Z233" s="203">
        <v>0</v>
      </c>
      <c r="AA233" s="204">
        <v>46062</v>
      </c>
      <c r="AB233" s="203" t="s">
        <v>616</v>
      </c>
      <c r="AC233" s="204">
        <v>46064</v>
      </c>
      <c r="AD233" s="207">
        <v>46083</v>
      </c>
      <c r="AE233" s="207">
        <v>46064</v>
      </c>
      <c r="AF233" s="211">
        <f t="shared" si="13"/>
        <v>-19</v>
      </c>
      <c r="AG233" s="209">
        <f t="shared" si="14"/>
        <v>830.99</v>
      </c>
      <c r="AH233" s="210">
        <f t="shared" si="15"/>
        <v>-15788.81</v>
      </c>
      <c r="AI233" s="211" t="s">
        <v>132</v>
      </c>
    </row>
    <row r="234" spans="1:35" x14ac:dyDescent="0.2">
      <c r="A234" s="203">
        <v>2026</v>
      </c>
      <c r="B234" s="203">
        <v>143</v>
      </c>
      <c r="C234" s="204">
        <v>46064</v>
      </c>
      <c r="D234" s="205" t="s">
        <v>1238</v>
      </c>
      <c r="E234" s="204">
        <v>46052</v>
      </c>
      <c r="F234" s="205" t="s">
        <v>1239</v>
      </c>
      <c r="G234" s="206">
        <v>169.98</v>
      </c>
      <c r="H234" s="206">
        <v>30.65</v>
      </c>
      <c r="I234" s="203" t="s">
        <v>122</v>
      </c>
      <c r="J234" s="206">
        <f t="shared" si="12"/>
        <v>139.32999999999998</v>
      </c>
      <c r="K234" s="203" t="s">
        <v>1240</v>
      </c>
      <c r="L234" s="203" t="s">
        <v>563</v>
      </c>
      <c r="M234" s="203" t="s">
        <v>1241</v>
      </c>
      <c r="N234" s="204">
        <v>46053</v>
      </c>
      <c r="O234" s="205" t="s">
        <v>241</v>
      </c>
      <c r="P234" s="203" t="s">
        <v>242</v>
      </c>
      <c r="Q234" s="203" t="s">
        <v>242</v>
      </c>
      <c r="R234" s="203" t="s">
        <v>159</v>
      </c>
      <c r="S234" s="205" t="s">
        <v>201</v>
      </c>
      <c r="T234" s="203" t="s">
        <v>202</v>
      </c>
      <c r="U234" s="203">
        <v>4430</v>
      </c>
      <c r="V234" s="203">
        <v>140</v>
      </c>
      <c r="W234" s="203">
        <v>99</v>
      </c>
      <c r="X234" s="203">
        <v>2026</v>
      </c>
      <c r="Y234" s="203">
        <v>103</v>
      </c>
      <c r="Z234" s="203">
        <v>0</v>
      </c>
      <c r="AA234" s="204">
        <v>46062</v>
      </c>
      <c r="AB234" s="203" t="s">
        <v>1242</v>
      </c>
      <c r="AC234" s="204">
        <v>46064</v>
      </c>
      <c r="AD234" s="207">
        <v>46083</v>
      </c>
      <c r="AE234" s="207">
        <v>46064</v>
      </c>
      <c r="AF234" s="211">
        <f t="shared" si="13"/>
        <v>-19</v>
      </c>
      <c r="AG234" s="209">
        <f t="shared" si="14"/>
        <v>139.32999999999998</v>
      </c>
      <c r="AH234" s="210">
        <f t="shared" si="15"/>
        <v>-2647.2699999999995</v>
      </c>
      <c r="AI234" s="211" t="s">
        <v>132</v>
      </c>
    </row>
    <row r="235" spans="1:35" x14ac:dyDescent="0.2">
      <c r="A235" s="203">
        <v>2026</v>
      </c>
      <c r="B235" s="203">
        <v>144</v>
      </c>
      <c r="C235" s="204">
        <v>46065</v>
      </c>
      <c r="D235" s="205" t="s">
        <v>159</v>
      </c>
      <c r="E235" s="204">
        <v>46064</v>
      </c>
      <c r="F235" s="205" t="s">
        <v>1243</v>
      </c>
      <c r="G235" s="206">
        <v>2440</v>
      </c>
      <c r="H235" s="206">
        <v>440</v>
      </c>
      <c r="I235" s="203" t="s">
        <v>122</v>
      </c>
      <c r="J235" s="206">
        <f t="shared" si="12"/>
        <v>2000</v>
      </c>
      <c r="K235" s="203" t="s">
        <v>1244</v>
      </c>
      <c r="L235" s="203" t="s">
        <v>563</v>
      </c>
      <c r="M235" s="203" t="s">
        <v>1245</v>
      </c>
      <c r="N235" s="204">
        <v>46065</v>
      </c>
      <c r="O235" s="205" t="s">
        <v>1246</v>
      </c>
      <c r="P235" s="203" t="s">
        <v>1247</v>
      </c>
      <c r="Q235" s="203" t="s">
        <v>1247</v>
      </c>
      <c r="R235" s="203" t="s">
        <v>128</v>
      </c>
      <c r="S235" s="205" t="s">
        <v>129</v>
      </c>
      <c r="T235" s="203" t="s">
        <v>140</v>
      </c>
      <c r="U235" s="203">
        <v>5740</v>
      </c>
      <c r="V235" s="203">
        <v>1131</v>
      </c>
      <c r="W235" s="203">
        <v>1</v>
      </c>
      <c r="X235" s="203">
        <v>2025</v>
      </c>
      <c r="Y235" s="203">
        <v>383</v>
      </c>
      <c r="Z235" s="203">
        <v>0</v>
      </c>
      <c r="AA235" s="204">
        <v>46091</v>
      </c>
      <c r="AB235" s="203" t="s">
        <v>1248</v>
      </c>
      <c r="AC235" s="204">
        <v>46091</v>
      </c>
      <c r="AD235" s="207">
        <v>46095</v>
      </c>
      <c r="AE235" s="207">
        <v>46091</v>
      </c>
      <c r="AF235" s="211">
        <f t="shared" si="13"/>
        <v>-4</v>
      </c>
      <c r="AG235" s="209">
        <f t="shared" si="14"/>
        <v>2000</v>
      </c>
      <c r="AH235" s="210">
        <f t="shared" si="15"/>
        <v>-8000</v>
      </c>
      <c r="AI235" s="211" t="s">
        <v>132</v>
      </c>
    </row>
    <row r="236" spans="1:35" x14ac:dyDescent="0.2">
      <c r="A236" s="203">
        <v>2026</v>
      </c>
      <c r="B236" s="203">
        <v>145</v>
      </c>
      <c r="C236" s="204">
        <v>46065</v>
      </c>
      <c r="D236" s="205" t="s">
        <v>1249</v>
      </c>
      <c r="E236" s="204">
        <v>46053</v>
      </c>
      <c r="F236" s="205" t="s">
        <v>1250</v>
      </c>
      <c r="G236" s="206">
        <v>32190.400000000001</v>
      </c>
      <c r="H236" s="206">
        <v>2926.4</v>
      </c>
      <c r="I236" s="203" t="s">
        <v>122</v>
      </c>
      <c r="J236" s="206">
        <f t="shared" si="12"/>
        <v>29264</v>
      </c>
      <c r="K236" s="203" t="s">
        <v>1251</v>
      </c>
      <c r="L236" s="203" t="s">
        <v>563</v>
      </c>
      <c r="M236" s="203" t="s">
        <v>1252</v>
      </c>
      <c r="N236" s="204">
        <v>46065</v>
      </c>
      <c r="O236" s="205" t="s">
        <v>657</v>
      </c>
      <c r="P236" s="203" t="s">
        <v>658</v>
      </c>
      <c r="Q236" s="203" t="s">
        <v>659</v>
      </c>
      <c r="R236" s="203" t="s">
        <v>128</v>
      </c>
      <c r="S236" s="205" t="s">
        <v>129</v>
      </c>
      <c r="T236" s="203" t="s">
        <v>140</v>
      </c>
      <c r="U236" s="203">
        <v>5740</v>
      </c>
      <c r="V236" s="203">
        <v>1131</v>
      </c>
      <c r="W236" s="203">
        <v>1</v>
      </c>
      <c r="X236" s="203">
        <v>2025</v>
      </c>
      <c r="Y236" s="203">
        <v>452</v>
      </c>
      <c r="Z236" s="203">
        <v>0</v>
      </c>
      <c r="AA236" s="204">
        <v>46091</v>
      </c>
      <c r="AB236" s="203" t="s">
        <v>1253</v>
      </c>
      <c r="AC236" s="204">
        <v>46091</v>
      </c>
      <c r="AD236" s="207">
        <v>46095</v>
      </c>
      <c r="AE236" s="207">
        <v>46091</v>
      </c>
      <c r="AF236" s="211">
        <f t="shared" si="13"/>
        <v>-4</v>
      </c>
      <c r="AG236" s="209">
        <f t="shared" si="14"/>
        <v>29264</v>
      </c>
      <c r="AH236" s="210">
        <f t="shared" si="15"/>
        <v>-117056</v>
      </c>
      <c r="AI236" s="211" t="s">
        <v>132</v>
      </c>
    </row>
    <row r="237" spans="1:35" x14ac:dyDescent="0.2">
      <c r="A237" s="203">
        <v>2026</v>
      </c>
      <c r="B237" s="203">
        <v>146</v>
      </c>
      <c r="C237" s="204">
        <v>46065</v>
      </c>
      <c r="D237" s="205" t="s">
        <v>837</v>
      </c>
      <c r="E237" s="204">
        <v>46064</v>
      </c>
      <c r="F237" s="205" t="s">
        <v>1254</v>
      </c>
      <c r="G237" s="206">
        <v>1220</v>
      </c>
      <c r="H237" s="206">
        <v>220</v>
      </c>
      <c r="I237" s="203" t="s">
        <v>122</v>
      </c>
      <c r="J237" s="206">
        <f t="shared" si="12"/>
        <v>1000</v>
      </c>
      <c r="K237" s="203" t="s">
        <v>1255</v>
      </c>
      <c r="L237" s="203" t="s">
        <v>563</v>
      </c>
      <c r="M237" s="203" t="s">
        <v>1256</v>
      </c>
      <c r="N237" s="204">
        <v>46065</v>
      </c>
      <c r="O237" s="205" t="s">
        <v>1257</v>
      </c>
      <c r="P237" s="203" t="s">
        <v>180</v>
      </c>
      <c r="Q237" s="203" t="s">
        <v>1258</v>
      </c>
      <c r="R237" s="203" t="s">
        <v>159</v>
      </c>
      <c r="S237" s="205" t="s">
        <v>201</v>
      </c>
      <c r="T237" s="203" t="s">
        <v>202</v>
      </c>
      <c r="U237" s="203">
        <v>4430</v>
      </c>
      <c r="V237" s="203">
        <v>140</v>
      </c>
      <c r="W237" s="203">
        <v>99</v>
      </c>
      <c r="X237" s="203">
        <v>2025</v>
      </c>
      <c r="Y237" s="203">
        <v>599</v>
      </c>
      <c r="Z237" s="203">
        <v>0</v>
      </c>
      <c r="AA237" s="204">
        <v>46079</v>
      </c>
      <c r="AB237" s="203" t="s">
        <v>1259</v>
      </c>
      <c r="AC237" s="204">
        <v>46079</v>
      </c>
      <c r="AD237" s="207">
        <v>46095</v>
      </c>
      <c r="AE237" s="207">
        <v>46079</v>
      </c>
      <c r="AF237" s="211">
        <f t="shared" si="13"/>
        <v>-16</v>
      </c>
      <c r="AG237" s="209">
        <f t="shared" si="14"/>
        <v>1000</v>
      </c>
      <c r="AH237" s="210">
        <f t="shared" si="15"/>
        <v>-16000</v>
      </c>
      <c r="AI237" s="211" t="s">
        <v>132</v>
      </c>
    </row>
    <row r="238" spans="1:35" x14ac:dyDescent="0.2">
      <c r="A238" s="203">
        <v>2026</v>
      </c>
      <c r="B238" s="203">
        <v>147</v>
      </c>
      <c r="C238" s="204">
        <v>46065</v>
      </c>
      <c r="D238" s="205" t="s">
        <v>1260</v>
      </c>
      <c r="E238" s="204">
        <v>46053</v>
      </c>
      <c r="F238" s="205" t="s">
        <v>1261</v>
      </c>
      <c r="G238" s="206">
        <v>1329.8</v>
      </c>
      <c r="H238" s="206">
        <v>239.8</v>
      </c>
      <c r="I238" s="203" t="s">
        <v>122</v>
      </c>
      <c r="J238" s="206">
        <f t="shared" si="12"/>
        <v>1090</v>
      </c>
      <c r="K238" s="203" t="s">
        <v>1262</v>
      </c>
      <c r="L238" s="203" t="s">
        <v>563</v>
      </c>
      <c r="M238" s="203" t="s">
        <v>1263</v>
      </c>
      <c r="N238" s="204">
        <v>46062</v>
      </c>
      <c r="O238" s="205" t="s">
        <v>683</v>
      </c>
      <c r="P238" s="203" t="s">
        <v>684</v>
      </c>
      <c r="Q238" s="203" t="s">
        <v>684</v>
      </c>
      <c r="R238" s="203" t="s">
        <v>128</v>
      </c>
      <c r="S238" s="205" t="s">
        <v>129</v>
      </c>
      <c r="T238" s="203" t="s">
        <v>404</v>
      </c>
      <c r="U238" s="203">
        <v>4100</v>
      </c>
      <c r="V238" s="203">
        <v>713</v>
      </c>
      <c r="W238" s="203">
        <v>1</v>
      </c>
      <c r="X238" s="203">
        <v>2026</v>
      </c>
      <c r="Y238" s="203">
        <v>634</v>
      </c>
      <c r="Z238" s="203">
        <v>0</v>
      </c>
      <c r="AA238" s="204">
        <v>46079</v>
      </c>
      <c r="AB238" s="203" t="s">
        <v>810</v>
      </c>
      <c r="AC238" s="204">
        <v>46079</v>
      </c>
      <c r="AD238" s="207">
        <v>46092</v>
      </c>
      <c r="AE238" s="207">
        <v>46079</v>
      </c>
      <c r="AF238" s="211">
        <f t="shared" si="13"/>
        <v>-13</v>
      </c>
      <c r="AG238" s="209">
        <f t="shared" si="14"/>
        <v>1090</v>
      </c>
      <c r="AH238" s="210">
        <f t="shared" si="15"/>
        <v>-14170</v>
      </c>
      <c r="AI238" s="211" t="s">
        <v>132</v>
      </c>
    </row>
    <row r="239" spans="1:35" x14ac:dyDescent="0.2">
      <c r="A239" s="203">
        <v>2026</v>
      </c>
      <c r="B239" s="203">
        <v>148</v>
      </c>
      <c r="C239" s="204">
        <v>46065</v>
      </c>
      <c r="D239" s="205" t="s">
        <v>1264</v>
      </c>
      <c r="E239" s="204">
        <v>46058</v>
      </c>
      <c r="F239" s="205" t="s">
        <v>1265</v>
      </c>
      <c r="G239" s="206">
        <v>1832.57</v>
      </c>
      <c r="H239" s="206">
        <v>330.46</v>
      </c>
      <c r="I239" s="203" t="s">
        <v>122</v>
      </c>
      <c r="J239" s="206">
        <f t="shared" si="12"/>
        <v>1502.11</v>
      </c>
      <c r="K239" s="203" t="s">
        <v>1101</v>
      </c>
      <c r="L239" s="203" t="s">
        <v>563</v>
      </c>
      <c r="M239" s="203" t="s">
        <v>1266</v>
      </c>
      <c r="N239" s="204">
        <v>46062</v>
      </c>
      <c r="O239" s="205" t="s">
        <v>683</v>
      </c>
      <c r="P239" s="203" t="s">
        <v>684</v>
      </c>
      <c r="Q239" s="203" t="s">
        <v>684</v>
      </c>
      <c r="R239" s="203" t="s">
        <v>128</v>
      </c>
      <c r="S239" s="205" t="s">
        <v>129</v>
      </c>
      <c r="T239" s="203" t="s">
        <v>1103</v>
      </c>
      <c r="U239" s="203">
        <v>4210</v>
      </c>
      <c r="V239" s="203">
        <v>560</v>
      </c>
      <c r="W239" s="203">
        <v>1</v>
      </c>
      <c r="X239" s="203">
        <v>2026</v>
      </c>
      <c r="Y239" s="203">
        <v>464</v>
      </c>
      <c r="Z239" s="203">
        <v>0</v>
      </c>
      <c r="AA239" s="204">
        <v>46079</v>
      </c>
      <c r="AB239" s="203" t="s">
        <v>1267</v>
      </c>
      <c r="AC239" s="204">
        <v>46079</v>
      </c>
      <c r="AD239" s="207">
        <v>46092</v>
      </c>
      <c r="AE239" s="207">
        <v>46079</v>
      </c>
      <c r="AF239" s="211">
        <f t="shared" si="13"/>
        <v>-13</v>
      </c>
      <c r="AG239" s="209">
        <f t="shared" si="14"/>
        <v>1502.11</v>
      </c>
      <c r="AH239" s="210">
        <f t="shared" si="15"/>
        <v>-19527.43</v>
      </c>
      <c r="AI239" s="211" t="s">
        <v>132</v>
      </c>
    </row>
    <row r="240" spans="1:35" x14ac:dyDescent="0.2">
      <c r="A240" s="203">
        <v>2026</v>
      </c>
      <c r="B240" s="203">
        <v>149</v>
      </c>
      <c r="C240" s="204">
        <v>46065</v>
      </c>
      <c r="D240" s="205" t="s">
        <v>1268</v>
      </c>
      <c r="E240" s="204">
        <v>46053</v>
      </c>
      <c r="F240" s="205" t="s">
        <v>1269</v>
      </c>
      <c r="G240" s="206">
        <v>24036.29</v>
      </c>
      <c r="H240" s="206">
        <v>4334.41</v>
      </c>
      <c r="I240" s="203" t="s">
        <v>122</v>
      </c>
      <c r="J240" s="206">
        <f t="shared" si="12"/>
        <v>19701.88</v>
      </c>
      <c r="K240" s="203" t="s">
        <v>1270</v>
      </c>
      <c r="L240" s="203" t="s">
        <v>563</v>
      </c>
      <c r="M240" s="203" t="s">
        <v>1271</v>
      </c>
      <c r="N240" s="204">
        <v>46064</v>
      </c>
      <c r="O240" s="205" t="s">
        <v>1272</v>
      </c>
      <c r="P240" s="203" t="s">
        <v>1273</v>
      </c>
      <c r="Q240" s="203" t="s">
        <v>1273</v>
      </c>
      <c r="R240" s="203" t="s">
        <v>467</v>
      </c>
      <c r="S240" s="205" t="s">
        <v>468</v>
      </c>
      <c r="T240" s="203" t="s">
        <v>140</v>
      </c>
      <c r="U240" s="203">
        <v>5740</v>
      </c>
      <c r="V240" s="203">
        <v>1036</v>
      </c>
      <c r="W240" s="203">
        <v>1</v>
      </c>
      <c r="X240" s="203">
        <v>2025</v>
      </c>
      <c r="Y240" s="203">
        <v>575</v>
      </c>
      <c r="Z240" s="203">
        <v>0</v>
      </c>
      <c r="AA240" s="204">
        <v>46078</v>
      </c>
      <c r="AB240" s="203" t="s">
        <v>1274</v>
      </c>
      <c r="AC240" s="204">
        <v>46079</v>
      </c>
      <c r="AD240" s="207">
        <v>46094</v>
      </c>
      <c r="AE240" s="207">
        <v>46079</v>
      </c>
      <c r="AF240" s="211">
        <f t="shared" si="13"/>
        <v>-15</v>
      </c>
      <c r="AG240" s="209">
        <f t="shared" si="14"/>
        <v>19701.88</v>
      </c>
      <c r="AH240" s="210">
        <f t="shared" si="15"/>
        <v>-295528.2</v>
      </c>
      <c r="AI240" s="211" t="s">
        <v>132</v>
      </c>
    </row>
    <row r="241" spans="1:35" x14ac:dyDescent="0.2">
      <c r="A241" s="203">
        <v>2026</v>
      </c>
      <c r="B241" s="203">
        <v>150</v>
      </c>
      <c r="C241" s="204">
        <v>46065</v>
      </c>
      <c r="D241" s="205" t="s">
        <v>1275</v>
      </c>
      <c r="E241" s="204">
        <v>46053</v>
      </c>
      <c r="F241" s="205" t="s">
        <v>1276</v>
      </c>
      <c r="G241" s="206">
        <v>3152.36</v>
      </c>
      <c r="H241" s="206">
        <v>568.46</v>
      </c>
      <c r="I241" s="203" t="s">
        <v>122</v>
      </c>
      <c r="J241" s="206">
        <f t="shared" si="12"/>
        <v>2583.9</v>
      </c>
      <c r="K241" s="203" t="s">
        <v>1277</v>
      </c>
      <c r="L241" s="203" t="s">
        <v>563</v>
      </c>
      <c r="M241" s="203" t="s">
        <v>1278</v>
      </c>
      <c r="N241" s="204">
        <v>46062</v>
      </c>
      <c r="O241" s="205" t="s">
        <v>1272</v>
      </c>
      <c r="P241" s="203" t="s">
        <v>1273</v>
      </c>
      <c r="Q241" s="203" t="s">
        <v>1273</v>
      </c>
      <c r="R241" s="203" t="s">
        <v>467</v>
      </c>
      <c r="S241" s="205" t="s">
        <v>468</v>
      </c>
      <c r="T241" s="203" t="s">
        <v>469</v>
      </c>
      <c r="U241" s="203">
        <v>1120</v>
      </c>
      <c r="V241" s="203">
        <v>372</v>
      </c>
      <c r="W241" s="203">
        <v>1</v>
      </c>
      <c r="X241" s="203">
        <v>2026</v>
      </c>
      <c r="Y241" s="203">
        <v>589</v>
      </c>
      <c r="Z241" s="203">
        <v>0</v>
      </c>
      <c r="AA241" s="204">
        <v>46078</v>
      </c>
      <c r="AB241" s="203" t="s">
        <v>777</v>
      </c>
      <c r="AC241" s="204">
        <v>46079</v>
      </c>
      <c r="AD241" s="207">
        <v>46092</v>
      </c>
      <c r="AE241" s="207">
        <v>46079</v>
      </c>
      <c r="AF241" s="211">
        <f t="shared" si="13"/>
        <v>-13</v>
      </c>
      <c r="AG241" s="209">
        <f t="shared" si="14"/>
        <v>2583.9</v>
      </c>
      <c r="AH241" s="210">
        <f t="shared" si="15"/>
        <v>-33590.700000000004</v>
      </c>
      <c r="AI241" s="211" t="s">
        <v>132</v>
      </c>
    </row>
    <row r="242" spans="1:35" x14ac:dyDescent="0.2">
      <c r="A242" s="203">
        <v>2026</v>
      </c>
      <c r="B242" s="203">
        <v>151</v>
      </c>
      <c r="C242" s="204">
        <v>46066</v>
      </c>
      <c r="D242" s="205" t="s">
        <v>1279</v>
      </c>
      <c r="E242" s="204">
        <v>46053</v>
      </c>
      <c r="F242" s="205" t="s">
        <v>1280</v>
      </c>
      <c r="G242" s="206">
        <v>353.8</v>
      </c>
      <c r="H242" s="206">
        <v>63.8</v>
      </c>
      <c r="I242" s="203" t="s">
        <v>122</v>
      </c>
      <c r="J242" s="206">
        <f t="shared" si="12"/>
        <v>290</v>
      </c>
      <c r="K242" s="203" t="s">
        <v>1281</v>
      </c>
      <c r="L242" s="203" t="s">
        <v>563</v>
      </c>
      <c r="M242" s="203" t="s">
        <v>1282</v>
      </c>
      <c r="N242" s="204">
        <v>46064</v>
      </c>
      <c r="O242" s="205" t="s">
        <v>1283</v>
      </c>
      <c r="P242" s="203" t="s">
        <v>1284</v>
      </c>
      <c r="Q242" s="203" t="s">
        <v>1284</v>
      </c>
      <c r="R242" s="203" t="s">
        <v>210</v>
      </c>
      <c r="S242" s="205" t="s">
        <v>211</v>
      </c>
      <c r="T242" s="203" t="s">
        <v>212</v>
      </c>
      <c r="U242" s="203">
        <v>140</v>
      </c>
      <c r="V242" s="203">
        <v>100</v>
      </c>
      <c r="W242" s="203">
        <v>28</v>
      </c>
      <c r="X242" s="203">
        <v>2026</v>
      </c>
      <c r="Y242" s="203">
        <v>445</v>
      </c>
      <c r="Z242" s="203">
        <v>0</v>
      </c>
      <c r="AA242" s="204">
        <v>46087</v>
      </c>
      <c r="AB242" s="203" t="s">
        <v>1285</v>
      </c>
      <c r="AC242" s="204">
        <v>46087</v>
      </c>
      <c r="AD242" s="207">
        <v>46094</v>
      </c>
      <c r="AE242" s="207">
        <v>46087</v>
      </c>
      <c r="AF242" s="211">
        <f t="shared" si="13"/>
        <v>-7</v>
      </c>
      <c r="AG242" s="209">
        <f t="shared" si="14"/>
        <v>290</v>
      </c>
      <c r="AH242" s="210">
        <f t="shared" si="15"/>
        <v>-2030</v>
      </c>
      <c r="AI242" s="211" t="s">
        <v>132</v>
      </c>
    </row>
    <row r="243" spans="1:35" x14ac:dyDescent="0.2">
      <c r="A243" s="203">
        <v>2026</v>
      </c>
      <c r="B243" s="203">
        <v>152</v>
      </c>
      <c r="C243" s="204">
        <v>46066</v>
      </c>
      <c r="D243" s="205" t="s">
        <v>1286</v>
      </c>
      <c r="E243" s="204">
        <v>46053</v>
      </c>
      <c r="F243" s="205" t="s">
        <v>1287</v>
      </c>
      <c r="G243" s="206">
        <v>463.6</v>
      </c>
      <c r="H243" s="206">
        <v>83.6</v>
      </c>
      <c r="I243" s="203" t="s">
        <v>122</v>
      </c>
      <c r="J243" s="206">
        <f t="shared" si="12"/>
        <v>380</v>
      </c>
      <c r="K243" s="203" t="s">
        <v>1288</v>
      </c>
      <c r="L243" s="203" t="s">
        <v>563</v>
      </c>
      <c r="M243" s="203" t="s">
        <v>1289</v>
      </c>
      <c r="N243" s="204">
        <v>46064</v>
      </c>
      <c r="O243" s="205" t="s">
        <v>1283</v>
      </c>
      <c r="P243" s="203" t="s">
        <v>1284</v>
      </c>
      <c r="Q243" s="203" t="s">
        <v>1284</v>
      </c>
      <c r="R243" s="203" t="s">
        <v>210</v>
      </c>
      <c r="S243" s="205" t="s">
        <v>211</v>
      </c>
      <c r="T243" s="203" t="s">
        <v>253</v>
      </c>
      <c r="U243" s="203">
        <v>1570</v>
      </c>
      <c r="V243" s="203">
        <v>440</v>
      </c>
      <c r="W243" s="203">
        <v>10</v>
      </c>
      <c r="X243" s="203">
        <v>2026</v>
      </c>
      <c r="Y243" s="203">
        <v>457</v>
      </c>
      <c r="Z243" s="203">
        <v>0</v>
      </c>
      <c r="AA243" s="204">
        <v>46087</v>
      </c>
      <c r="AB243" s="203" t="s">
        <v>1290</v>
      </c>
      <c r="AC243" s="204">
        <v>46087</v>
      </c>
      <c r="AD243" s="207">
        <v>46094</v>
      </c>
      <c r="AE243" s="207">
        <v>46087</v>
      </c>
      <c r="AF243" s="211">
        <f t="shared" si="13"/>
        <v>-7</v>
      </c>
      <c r="AG243" s="209">
        <f t="shared" si="14"/>
        <v>380</v>
      </c>
      <c r="AH243" s="210">
        <f t="shared" si="15"/>
        <v>-2660</v>
      </c>
      <c r="AI243" s="211" t="s">
        <v>132</v>
      </c>
    </row>
    <row r="244" spans="1:35" x14ac:dyDescent="0.2">
      <c r="A244" s="203">
        <v>2026</v>
      </c>
      <c r="B244" s="203">
        <v>153</v>
      </c>
      <c r="C244" s="204">
        <v>46066</v>
      </c>
      <c r="D244" s="205" t="s">
        <v>1291</v>
      </c>
      <c r="E244" s="204">
        <v>46053</v>
      </c>
      <c r="F244" s="205" t="s">
        <v>1292</v>
      </c>
      <c r="G244" s="206">
        <v>28.67</v>
      </c>
      <c r="H244" s="206">
        <v>5.17</v>
      </c>
      <c r="I244" s="203" t="s">
        <v>122</v>
      </c>
      <c r="J244" s="206">
        <f t="shared" si="12"/>
        <v>23.5</v>
      </c>
      <c r="K244" s="203" t="s">
        <v>1293</v>
      </c>
      <c r="L244" s="203" t="s">
        <v>563</v>
      </c>
      <c r="M244" s="203" t="s">
        <v>1294</v>
      </c>
      <c r="N244" s="204">
        <v>46064</v>
      </c>
      <c r="O244" s="205" t="s">
        <v>1283</v>
      </c>
      <c r="P244" s="203" t="s">
        <v>1284</v>
      </c>
      <c r="Q244" s="203" t="s">
        <v>1284</v>
      </c>
      <c r="R244" s="203" t="s">
        <v>165</v>
      </c>
      <c r="S244" s="205" t="s">
        <v>1295</v>
      </c>
      <c r="T244" s="203" t="s">
        <v>212</v>
      </c>
      <c r="U244" s="203">
        <v>140</v>
      </c>
      <c r="V244" s="203">
        <v>490</v>
      </c>
      <c r="W244" s="203">
        <v>5</v>
      </c>
      <c r="X244" s="203">
        <v>2026</v>
      </c>
      <c r="Y244" s="203">
        <v>462</v>
      </c>
      <c r="Z244" s="203">
        <v>0</v>
      </c>
      <c r="AA244" s="204">
        <v>46087</v>
      </c>
      <c r="AB244" s="203" t="s">
        <v>1296</v>
      </c>
      <c r="AC244" s="204">
        <v>46087</v>
      </c>
      <c r="AD244" s="207">
        <v>46094</v>
      </c>
      <c r="AE244" s="207">
        <v>46087</v>
      </c>
      <c r="AF244" s="211">
        <f t="shared" si="13"/>
        <v>-7</v>
      </c>
      <c r="AG244" s="209">
        <f t="shared" si="14"/>
        <v>23.5</v>
      </c>
      <c r="AH244" s="210">
        <f t="shared" si="15"/>
        <v>-164.5</v>
      </c>
      <c r="AI244" s="211" t="s">
        <v>132</v>
      </c>
    </row>
    <row r="245" spans="1:35" x14ac:dyDescent="0.2">
      <c r="A245" s="203">
        <v>2026</v>
      </c>
      <c r="B245" s="203">
        <v>154</v>
      </c>
      <c r="C245" s="204">
        <v>46066</v>
      </c>
      <c r="D245" s="205" t="s">
        <v>1297</v>
      </c>
      <c r="E245" s="204">
        <v>46053</v>
      </c>
      <c r="F245" s="205" t="s">
        <v>1298</v>
      </c>
      <c r="G245" s="206">
        <v>237.9</v>
      </c>
      <c r="H245" s="206">
        <v>42.9</v>
      </c>
      <c r="I245" s="203" t="s">
        <v>122</v>
      </c>
      <c r="J245" s="206">
        <f t="shared" si="12"/>
        <v>195</v>
      </c>
      <c r="K245" s="203" t="s">
        <v>1299</v>
      </c>
      <c r="L245" s="203" t="s">
        <v>563</v>
      </c>
      <c r="M245" s="203" t="s">
        <v>1300</v>
      </c>
      <c r="N245" s="204">
        <v>46064</v>
      </c>
      <c r="O245" s="205" t="s">
        <v>1283</v>
      </c>
      <c r="P245" s="203" t="s">
        <v>1284</v>
      </c>
      <c r="Q245" s="203" t="s">
        <v>1284</v>
      </c>
      <c r="R245" s="203" t="s">
        <v>467</v>
      </c>
      <c r="S245" s="205" t="s">
        <v>468</v>
      </c>
      <c r="T245" s="203" t="s">
        <v>469</v>
      </c>
      <c r="U245" s="203">
        <v>1120</v>
      </c>
      <c r="V245" s="203">
        <v>371</v>
      </c>
      <c r="W245" s="203">
        <v>4</v>
      </c>
      <c r="X245" s="203">
        <v>2026</v>
      </c>
      <c r="Y245" s="203">
        <v>498</v>
      </c>
      <c r="Z245" s="203">
        <v>0</v>
      </c>
      <c r="AA245" s="204">
        <v>46087</v>
      </c>
      <c r="AB245" s="203" t="s">
        <v>1301</v>
      </c>
      <c r="AC245" s="204">
        <v>46087</v>
      </c>
      <c r="AD245" s="207">
        <v>46094</v>
      </c>
      <c r="AE245" s="207">
        <v>46087</v>
      </c>
      <c r="AF245" s="211">
        <f t="shared" si="13"/>
        <v>-7</v>
      </c>
      <c r="AG245" s="209">
        <f t="shared" si="14"/>
        <v>195</v>
      </c>
      <c r="AH245" s="210">
        <f t="shared" si="15"/>
        <v>-1365</v>
      </c>
      <c r="AI245" s="211" t="s">
        <v>132</v>
      </c>
    </row>
    <row r="246" spans="1:35" x14ac:dyDescent="0.2">
      <c r="A246" s="203">
        <v>2026</v>
      </c>
      <c r="B246" s="203">
        <v>155</v>
      </c>
      <c r="C246" s="204">
        <v>46066</v>
      </c>
      <c r="D246" s="205" t="s">
        <v>1302</v>
      </c>
      <c r="E246" s="204">
        <v>46053</v>
      </c>
      <c r="F246" s="205" t="s">
        <v>1303</v>
      </c>
      <c r="G246" s="206">
        <v>349.4</v>
      </c>
      <c r="H246" s="206">
        <v>22.81</v>
      </c>
      <c r="I246" s="203" t="s">
        <v>122</v>
      </c>
      <c r="J246" s="206">
        <f t="shared" si="12"/>
        <v>326.58999999999997</v>
      </c>
      <c r="K246" s="203" t="s">
        <v>1304</v>
      </c>
      <c r="L246" s="203" t="s">
        <v>563</v>
      </c>
      <c r="M246" s="203" t="s">
        <v>1305</v>
      </c>
      <c r="N246" s="204">
        <v>46066</v>
      </c>
      <c r="O246" s="205" t="s">
        <v>1306</v>
      </c>
      <c r="P246" s="203" t="s">
        <v>1307</v>
      </c>
      <c r="Q246" s="203" t="s">
        <v>1307</v>
      </c>
      <c r="R246" s="203" t="s">
        <v>210</v>
      </c>
      <c r="S246" s="205" t="s">
        <v>211</v>
      </c>
      <c r="T246" s="203" t="s">
        <v>212</v>
      </c>
      <c r="U246" s="203">
        <v>140</v>
      </c>
      <c r="V246" s="203">
        <v>101</v>
      </c>
      <c r="W246" s="203">
        <v>1</v>
      </c>
      <c r="X246" s="203">
        <v>2025</v>
      </c>
      <c r="Y246" s="203">
        <v>45</v>
      </c>
      <c r="Z246" s="203">
        <v>0</v>
      </c>
      <c r="AA246" s="204">
        <v>46087</v>
      </c>
      <c r="AB246" s="203" t="s">
        <v>1308</v>
      </c>
      <c r="AC246" s="204">
        <v>46087</v>
      </c>
      <c r="AD246" s="207">
        <v>46096</v>
      </c>
      <c r="AE246" s="207">
        <v>46087</v>
      </c>
      <c r="AF246" s="211">
        <f t="shared" si="13"/>
        <v>-9</v>
      </c>
      <c r="AG246" s="209">
        <f t="shared" si="14"/>
        <v>326.58999999999997</v>
      </c>
      <c r="AH246" s="210">
        <f t="shared" si="15"/>
        <v>-2939.31</v>
      </c>
      <c r="AI246" s="211" t="s">
        <v>132</v>
      </c>
    </row>
    <row r="247" spans="1:35" x14ac:dyDescent="0.2">
      <c r="A247" s="203">
        <v>2026</v>
      </c>
      <c r="B247" s="203">
        <v>156</v>
      </c>
      <c r="C247" s="204">
        <v>46066</v>
      </c>
      <c r="D247" s="205" t="s">
        <v>1309</v>
      </c>
      <c r="E247" s="204">
        <v>46053</v>
      </c>
      <c r="F247" s="205" t="s">
        <v>573</v>
      </c>
      <c r="G247" s="206">
        <v>17803.580000000002</v>
      </c>
      <c r="H247" s="206">
        <v>1618.51</v>
      </c>
      <c r="I247" s="203" t="s">
        <v>122</v>
      </c>
      <c r="J247" s="206">
        <f t="shared" si="12"/>
        <v>16185.070000000002</v>
      </c>
      <c r="K247" s="203" t="s">
        <v>180</v>
      </c>
      <c r="L247" s="203" t="s">
        <v>563</v>
      </c>
      <c r="M247" s="203" t="s">
        <v>1310</v>
      </c>
      <c r="N247" s="204">
        <v>46065</v>
      </c>
      <c r="O247" s="205" t="s">
        <v>486</v>
      </c>
      <c r="P247" s="203" t="s">
        <v>487</v>
      </c>
      <c r="Q247" s="203" t="s">
        <v>487</v>
      </c>
      <c r="R247" s="203" t="s">
        <v>184</v>
      </c>
      <c r="S247" s="205" t="s">
        <v>185</v>
      </c>
      <c r="T247" s="203" t="s">
        <v>186</v>
      </c>
      <c r="U247" s="203">
        <v>3550</v>
      </c>
      <c r="V247" s="203">
        <v>620</v>
      </c>
      <c r="W247" s="203">
        <v>99</v>
      </c>
      <c r="X247" s="203">
        <v>2026</v>
      </c>
      <c r="Y247" s="203">
        <v>116</v>
      </c>
      <c r="Z247" s="203">
        <v>0</v>
      </c>
      <c r="AA247" s="204">
        <v>46087</v>
      </c>
      <c r="AB247" s="203" t="s">
        <v>1311</v>
      </c>
      <c r="AC247" s="204">
        <v>46087</v>
      </c>
      <c r="AD247" s="207">
        <v>46095</v>
      </c>
      <c r="AE247" s="207">
        <v>46087</v>
      </c>
      <c r="AF247" s="211">
        <f t="shared" si="13"/>
        <v>-8</v>
      </c>
      <c r="AG247" s="209">
        <f t="shared" si="14"/>
        <v>16185.070000000002</v>
      </c>
      <c r="AH247" s="210">
        <f t="shared" si="15"/>
        <v>-129480.56000000001</v>
      </c>
      <c r="AI247" s="211" t="s">
        <v>132</v>
      </c>
    </row>
    <row r="248" spans="1:35" x14ac:dyDescent="0.2">
      <c r="A248" s="203">
        <v>2026</v>
      </c>
      <c r="B248" s="203">
        <v>157</v>
      </c>
      <c r="C248" s="204">
        <v>46066</v>
      </c>
      <c r="D248" s="205" t="s">
        <v>1312</v>
      </c>
      <c r="E248" s="204">
        <v>46063</v>
      </c>
      <c r="F248" s="205" t="s">
        <v>1313</v>
      </c>
      <c r="G248" s="206">
        <v>74.92</v>
      </c>
      <c r="H248" s="206">
        <v>13.51</v>
      </c>
      <c r="I248" s="203" t="s">
        <v>122</v>
      </c>
      <c r="J248" s="206">
        <f t="shared" si="12"/>
        <v>61.410000000000004</v>
      </c>
      <c r="K248" s="203" t="s">
        <v>749</v>
      </c>
      <c r="L248" s="203" t="s">
        <v>563</v>
      </c>
      <c r="M248" s="203" t="s">
        <v>1314</v>
      </c>
      <c r="N248" s="204">
        <v>46065</v>
      </c>
      <c r="O248" s="205" t="s">
        <v>751</v>
      </c>
      <c r="P248" s="203" t="s">
        <v>752</v>
      </c>
      <c r="Q248" s="203" t="s">
        <v>753</v>
      </c>
      <c r="R248" s="203" t="s">
        <v>210</v>
      </c>
      <c r="S248" s="205" t="s">
        <v>211</v>
      </c>
      <c r="T248" s="203" t="s">
        <v>212</v>
      </c>
      <c r="U248" s="203">
        <v>140</v>
      </c>
      <c r="V248" s="203">
        <v>101</v>
      </c>
      <c r="W248" s="203">
        <v>1</v>
      </c>
      <c r="X248" s="203">
        <v>2025</v>
      </c>
      <c r="Y248" s="203">
        <v>49</v>
      </c>
      <c r="Z248" s="203">
        <v>0</v>
      </c>
      <c r="AA248" s="204">
        <v>46087</v>
      </c>
      <c r="AB248" s="203" t="s">
        <v>1315</v>
      </c>
      <c r="AC248" s="204">
        <v>46087</v>
      </c>
      <c r="AD248" s="207">
        <v>46095</v>
      </c>
      <c r="AE248" s="207">
        <v>46087</v>
      </c>
      <c r="AF248" s="211">
        <f t="shared" si="13"/>
        <v>-8</v>
      </c>
      <c r="AG248" s="209">
        <f t="shared" si="14"/>
        <v>61.410000000000004</v>
      </c>
      <c r="AH248" s="210">
        <f t="shared" si="15"/>
        <v>-491.28000000000003</v>
      </c>
      <c r="AI248" s="211" t="s">
        <v>132</v>
      </c>
    </row>
    <row r="249" spans="1:35" x14ac:dyDescent="0.2">
      <c r="A249" s="203">
        <v>2026</v>
      </c>
      <c r="B249" s="203">
        <v>158</v>
      </c>
      <c r="C249" s="204">
        <v>46066</v>
      </c>
      <c r="D249" s="205" t="s">
        <v>1316</v>
      </c>
      <c r="E249" s="204">
        <v>46063</v>
      </c>
      <c r="F249" s="205" t="s">
        <v>1317</v>
      </c>
      <c r="G249" s="206">
        <v>352.14</v>
      </c>
      <c r="H249" s="206">
        <v>61.74</v>
      </c>
      <c r="I249" s="203" t="s">
        <v>122</v>
      </c>
      <c r="J249" s="206">
        <f t="shared" si="12"/>
        <v>290.39999999999998</v>
      </c>
      <c r="K249" s="203" t="s">
        <v>749</v>
      </c>
      <c r="L249" s="203" t="s">
        <v>563</v>
      </c>
      <c r="M249" s="203" t="s">
        <v>1318</v>
      </c>
      <c r="N249" s="204">
        <v>46066</v>
      </c>
      <c r="O249" s="205" t="s">
        <v>751</v>
      </c>
      <c r="P249" s="203" t="s">
        <v>752</v>
      </c>
      <c r="Q249" s="203" t="s">
        <v>753</v>
      </c>
      <c r="R249" s="203" t="s">
        <v>210</v>
      </c>
      <c r="S249" s="205" t="s">
        <v>211</v>
      </c>
      <c r="T249" s="203" t="s">
        <v>212</v>
      </c>
      <c r="U249" s="203">
        <v>140</v>
      </c>
      <c r="V249" s="203">
        <v>101</v>
      </c>
      <c r="W249" s="203">
        <v>1</v>
      </c>
      <c r="X249" s="203">
        <v>2025</v>
      </c>
      <c r="Y249" s="203">
        <v>49</v>
      </c>
      <c r="Z249" s="203">
        <v>0</v>
      </c>
      <c r="AA249" s="204">
        <v>46087</v>
      </c>
      <c r="AB249" s="203" t="s">
        <v>1315</v>
      </c>
      <c r="AC249" s="204">
        <v>46087</v>
      </c>
      <c r="AD249" s="207">
        <v>46096</v>
      </c>
      <c r="AE249" s="207">
        <v>46087</v>
      </c>
      <c r="AF249" s="211">
        <f t="shared" si="13"/>
        <v>-9</v>
      </c>
      <c r="AG249" s="209">
        <f t="shared" si="14"/>
        <v>290.39999999999998</v>
      </c>
      <c r="AH249" s="210">
        <f t="shared" si="15"/>
        <v>-2613.6</v>
      </c>
      <c r="AI249" s="211" t="s">
        <v>132</v>
      </c>
    </row>
    <row r="250" spans="1:35" x14ac:dyDescent="0.2">
      <c r="A250" s="203">
        <v>2026</v>
      </c>
      <c r="B250" s="203">
        <v>159</v>
      </c>
      <c r="C250" s="204">
        <v>46066</v>
      </c>
      <c r="D250" s="205" t="s">
        <v>1319</v>
      </c>
      <c r="E250" s="204">
        <v>46063</v>
      </c>
      <c r="F250" s="205" t="s">
        <v>1320</v>
      </c>
      <c r="G250" s="206">
        <v>664.98</v>
      </c>
      <c r="H250" s="206">
        <v>116.13</v>
      </c>
      <c r="I250" s="203" t="s">
        <v>122</v>
      </c>
      <c r="J250" s="206">
        <f t="shared" si="12"/>
        <v>548.85</v>
      </c>
      <c r="K250" s="203" t="s">
        <v>749</v>
      </c>
      <c r="L250" s="203" t="s">
        <v>563</v>
      </c>
      <c r="M250" s="203" t="s">
        <v>1321</v>
      </c>
      <c r="N250" s="204">
        <v>46065</v>
      </c>
      <c r="O250" s="205" t="s">
        <v>751</v>
      </c>
      <c r="P250" s="203" t="s">
        <v>752</v>
      </c>
      <c r="Q250" s="203" t="s">
        <v>753</v>
      </c>
      <c r="R250" s="203" t="s">
        <v>210</v>
      </c>
      <c r="S250" s="205" t="s">
        <v>211</v>
      </c>
      <c r="T250" s="203" t="s">
        <v>212</v>
      </c>
      <c r="U250" s="203">
        <v>140</v>
      </c>
      <c r="V250" s="203">
        <v>101</v>
      </c>
      <c r="W250" s="203">
        <v>1</v>
      </c>
      <c r="X250" s="203">
        <v>2025</v>
      </c>
      <c r="Y250" s="203">
        <v>49</v>
      </c>
      <c r="Z250" s="203">
        <v>0</v>
      </c>
      <c r="AA250" s="204">
        <v>46087</v>
      </c>
      <c r="AB250" s="203" t="s">
        <v>1315</v>
      </c>
      <c r="AC250" s="204">
        <v>46087</v>
      </c>
      <c r="AD250" s="207">
        <v>46095</v>
      </c>
      <c r="AE250" s="207">
        <v>46087</v>
      </c>
      <c r="AF250" s="211">
        <f t="shared" si="13"/>
        <v>-8</v>
      </c>
      <c r="AG250" s="209">
        <f t="shared" si="14"/>
        <v>548.85</v>
      </c>
      <c r="AH250" s="210">
        <f t="shared" si="15"/>
        <v>-4390.8</v>
      </c>
      <c r="AI250" s="211" t="s">
        <v>132</v>
      </c>
    </row>
    <row r="251" spans="1:35" x14ac:dyDescent="0.2">
      <c r="A251" s="203">
        <v>2026</v>
      </c>
      <c r="B251" s="203">
        <v>160</v>
      </c>
      <c r="C251" s="204">
        <v>46066</v>
      </c>
      <c r="D251" s="205" t="s">
        <v>1322</v>
      </c>
      <c r="E251" s="204">
        <v>46063</v>
      </c>
      <c r="F251" s="205" t="s">
        <v>1323</v>
      </c>
      <c r="G251" s="206">
        <v>77.81</v>
      </c>
      <c r="H251" s="206">
        <v>14.03</v>
      </c>
      <c r="I251" s="203" t="s">
        <v>122</v>
      </c>
      <c r="J251" s="206">
        <f t="shared" si="12"/>
        <v>63.78</v>
      </c>
      <c r="K251" s="203" t="s">
        <v>749</v>
      </c>
      <c r="L251" s="203" t="s">
        <v>563</v>
      </c>
      <c r="M251" s="203" t="s">
        <v>1324</v>
      </c>
      <c r="N251" s="204">
        <v>46065</v>
      </c>
      <c r="O251" s="205" t="s">
        <v>751</v>
      </c>
      <c r="P251" s="203" t="s">
        <v>752</v>
      </c>
      <c r="Q251" s="203" t="s">
        <v>753</v>
      </c>
      <c r="R251" s="203" t="s">
        <v>210</v>
      </c>
      <c r="S251" s="205" t="s">
        <v>211</v>
      </c>
      <c r="T251" s="203" t="s">
        <v>212</v>
      </c>
      <c r="U251" s="203">
        <v>140</v>
      </c>
      <c r="V251" s="203">
        <v>101</v>
      </c>
      <c r="W251" s="203">
        <v>1</v>
      </c>
      <c r="X251" s="203">
        <v>2025</v>
      </c>
      <c r="Y251" s="203">
        <v>49</v>
      </c>
      <c r="Z251" s="203">
        <v>0</v>
      </c>
      <c r="AA251" s="204">
        <v>46087</v>
      </c>
      <c r="AB251" s="203" t="s">
        <v>1315</v>
      </c>
      <c r="AC251" s="204">
        <v>46087</v>
      </c>
      <c r="AD251" s="207">
        <v>46095</v>
      </c>
      <c r="AE251" s="207">
        <v>46087</v>
      </c>
      <c r="AF251" s="211">
        <f t="shared" si="13"/>
        <v>-8</v>
      </c>
      <c r="AG251" s="209">
        <f t="shared" si="14"/>
        <v>63.78</v>
      </c>
      <c r="AH251" s="210">
        <f t="shared" si="15"/>
        <v>-510.24</v>
      </c>
      <c r="AI251" s="211" t="s">
        <v>132</v>
      </c>
    </row>
    <row r="252" spans="1:35" x14ac:dyDescent="0.2">
      <c r="A252" s="203">
        <v>2026</v>
      </c>
      <c r="B252" s="203">
        <v>161</v>
      </c>
      <c r="C252" s="204">
        <v>46071</v>
      </c>
      <c r="D252" s="205" t="s">
        <v>1325</v>
      </c>
      <c r="E252" s="204">
        <v>46053</v>
      </c>
      <c r="F252" s="205" t="s">
        <v>1326</v>
      </c>
      <c r="G252" s="206">
        <v>175.66</v>
      </c>
      <c r="H252" s="206">
        <v>31.68</v>
      </c>
      <c r="I252" s="203" t="s">
        <v>122</v>
      </c>
      <c r="J252" s="206">
        <f t="shared" si="12"/>
        <v>143.97999999999999</v>
      </c>
      <c r="K252" s="203" t="s">
        <v>1299</v>
      </c>
      <c r="L252" s="203" t="s">
        <v>563</v>
      </c>
      <c r="M252" s="203" t="s">
        <v>1327</v>
      </c>
      <c r="N252" s="204">
        <v>46064</v>
      </c>
      <c r="O252" s="205" t="s">
        <v>1283</v>
      </c>
      <c r="P252" s="203" t="s">
        <v>1284</v>
      </c>
      <c r="Q252" s="203" t="s">
        <v>1284</v>
      </c>
      <c r="R252" s="203" t="s">
        <v>467</v>
      </c>
      <c r="S252" s="205" t="s">
        <v>468</v>
      </c>
      <c r="T252" s="203" t="s">
        <v>469</v>
      </c>
      <c r="U252" s="203">
        <v>1120</v>
      </c>
      <c r="V252" s="203">
        <v>371</v>
      </c>
      <c r="W252" s="203">
        <v>4</v>
      </c>
      <c r="X252" s="203">
        <v>2025</v>
      </c>
      <c r="Y252" s="203">
        <v>498</v>
      </c>
      <c r="Z252" s="203">
        <v>0</v>
      </c>
      <c r="AA252" s="204">
        <v>46087</v>
      </c>
      <c r="AB252" s="203" t="s">
        <v>1328</v>
      </c>
      <c r="AC252" s="204">
        <v>46087</v>
      </c>
      <c r="AD252" s="207">
        <v>46094</v>
      </c>
      <c r="AE252" s="207">
        <v>46087</v>
      </c>
      <c r="AF252" s="211">
        <f t="shared" si="13"/>
        <v>-7</v>
      </c>
      <c r="AG252" s="209">
        <f t="shared" si="14"/>
        <v>143.97999999999999</v>
      </c>
      <c r="AH252" s="210">
        <f t="shared" si="15"/>
        <v>-1007.8599999999999</v>
      </c>
      <c r="AI252" s="211" t="s">
        <v>132</v>
      </c>
    </row>
    <row r="253" spans="1:35" x14ac:dyDescent="0.2">
      <c r="A253" s="203">
        <v>2026</v>
      </c>
      <c r="B253" s="203">
        <v>161</v>
      </c>
      <c r="C253" s="204">
        <v>46071</v>
      </c>
      <c r="D253" s="205" t="s">
        <v>1325</v>
      </c>
      <c r="E253" s="204">
        <v>46053</v>
      </c>
      <c r="F253" s="205" t="s">
        <v>1326</v>
      </c>
      <c r="G253" s="206">
        <v>52.57</v>
      </c>
      <c r="H253" s="206">
        <v>9.48</v>
      </c>
      <c r="I253" s="203" t="s">
        <v>122</v>
      </c>
      <c r="J253" s="206">
        <f t="shared" si="12"/>
        <v>43.09</v>
      </c>
      <c r="K253" s="203" t="s">
        <v>1299</v>
      </c>
      <c r="L253" s="203" t="s">
        <v>563</v>
      </c>
      <c r="M253" s="203" t="s">
        <v>1327</v>
      </c>
      <c r="N253" s="204">
        <v>46064</v>
      </c>
      <c r="O253" s="205" t="s">
        <v>1283</v>
      </c>
      <c r="P253" s="203" t="s">
        <v>1284</v>
      </c>
      <c r="Q253" s="203" t="s">
        <v>1284</v>
      </c>
      <c r="R253" s="203" t="s">
        <v>467</v>
      </c>
      <c r="S253" s="205" t="s">
        <v>468</v>
      </c>
      <c r="T253" s="203" t="s">
        <v>469</v>
      </c>
      <c r="U253" s="203">
        <v>1120</v>
      </c>
      <c r="V253" s="203">
        <v>371</v>
      </c>
      <c r="W253" s="203">
        <v>4</v>
      </c>
      <c r="X253" s="203">
        <v>2026</v>
      </c>
      <c r="Y253" s="203">
        <v>498</v>
      </c>
      <c r="Z253" s="203">
        <v>0</v>
      </c>
      <c r="AA253" s="204">
        <v>46087</v>
      </c>
      <c r="AB253" s="203" t="s">
        <v>1301</v>
      </c>
      <c r="AC253" s="204">
        <v>46087</v>
      </c>
      <c r="AD253" s="207">
        <v>46094</v>
      </c>
      <c r="AE253" s="207">
        <v>46087</v>
      </c>
      <c r="AF253" s="211">
        <f t="shared" si="13"/>
        <v>-7</v>
      </c>
      <c r="AG253" s="209">
        <f t="shared" si="14"/>
        <v>43.09</v>
      </c>
      <c r="AH253" s="210">
        <f t="shared" si="15"/>
        <v>-301.63</v>
      </c>
      <c r="AI253" s="211" t="s">
        <v>132</v>
      </c>
    </row>
    <row r="254" spans="1:35" x14ac:dyDescent="0.2">
      <c r="A254" s="203">
        <v>2026</v>
      </c>
      <c r="B254" s="203">
        <v>162</v>
      </c>
      <c r="C254" s="204">
        <v>46071</v>
      </c>
      <c r="D254" s="205" t="s">
        <v>1329</v>
      </c>
      <c r="E254" s="204">
        <v>46066</v>
      </c>
      <c r="F254" s="205" t="s">
        <v>1330</v>
      </c>
      <c r="G254" s="206">
        <v>108.31</v>
      </c>
      <c r="H254" s="206">
        <v>15.8</v>
      </c>
      <c r="I254" s="203" t="s">
        <v>122</v>
      </c>
      <c r="J254" s="206">
        <f t="shared" si="12"/>
        <v>92.51</v>
      </c>
      <c r="K254" s="203" t="s">
        <v>327</v>
      </c>
      <c r="L254" s="203" t="s">
        <v>563</v>
      </c>
      <c r="M254" s="203" t="s">
        <v>1331</v>
      </c>
      <c r="N254" s="204">
        <v>46068</v>
      </c>
      <c r="O254" s="205" t="s">
        <v>329</v>
      </c>
      <c r="P254" s="203" t="s">
        <v>330</v>
      </c>
      <c r="Q254" s="203" t="s">
        <v>330</v>
      </c>
      <c r="R254" s="203" t="s">
        <v>128</v>
      </c>
      <c r="S254" s="205" t="s">
        <v>129</v>
      </c>
      <c r="T254" s="203" t="s">
        <v>498</v>
      </c>
      <c r="U254" s="203">
        <v>2340</v>
      </c>
      <c r="V254" s="203">
        <v>670</v>
      </c>
      <c r="W254" s="203">
        <v>1</v>
      </c>
      <c r="X254" s="203">
        <v>2026</v>
      </c>
      <c r="Y254" s="203">
        <v>503</v>
      </c>
      <c r="Z254" s="203">
        <v>0</v>
      </c>
      <c r="AA254" s="204">
        <v>46079</v>
      </c>
      <c r="AB254" s="203" t="s">
        <v>1332</v>
      </c>
      <c r="AC254" s="204">
        <v>46079</v>
      </c>
      <c r="AD254" s="207">
        <v>46098</v>
      </c>
      <c r="AE254" s="207">
        <v>46079</v>
      </c>
      <c r="AF254" s="211">
        <f t="shared" si="13"/>
        <v>-19</v>
      </c>
      <c r="AG254" s="209">
        <f t="shared" si="14"/>
        <v>92.51</v>
      </c>
      <c r="AH254" s="210">
        <f t="shared" si="15"/>
        <v>-1757.69</v>
      </c>
      <c r="AI254" s="211" t="s">
        <v>132</v>
      </c>
    </row>
    <row r="255" spans="1:35" x14ac:dyDescent="0.2">
      <c r="A255" s="203">
        <v>2026</v>
      </c>
      <c r="B255" s="203">
        <v>163</v>
      </c>
      <c r="C255" s="204">
        <v>46071</v>
      </c>
      <c r="D255" s="205" t="s">
        <v>1333</v>
      </c>
      <c r="E255" s="204">
        <v>46070</v>
      </c>
      <c r="F255" s="205" t="s">
        <v>1334</v>
      </c>
      <c r="G255" s="206">
        <v>1500</v>
      </c>
      <c r="H255" s="206">
        <v>0</v>
      </c>
      <c r="I255" s="203" t="s">
        <v>132</v>
      </c>
      <c r="J255" s="206">
        <f t="shared" si="12"/>
        <v>1500</v>
      </c>
      <c r="K255" s="203" t="s">
        <v>1335</v>
      </c>
      <c r="L255" s="203" t="s">
        <v>563</v>
      </c>
      <c r="M255" s="203" t="s">
        <v>1336</v>
      </c>
      <c r="N255" s="204">
        <v>46070</v>
      </c>
      <c r="O255" s="205" t="s">
        <v>357</v>
      </c>
      <c r="P255" s="203" t="s">
        <v>358</v>
      </c>
      <c r="Q255" s="203" t="s">
        <v>359</v>
      </c>
      <c r="R255" s="203" t="s">
        <v>128</v>
      </c>
      <c r="S255" s="205" t="s">
        <v>129</v>
      </c>
      <c r="T255" s="203" t="s">
        <v>360</v>
      </c>
      <c r="U255" s="203">
        <v>2780</v>
      </c>
      <c r="V255" s="203">
        <v>760</v>
      </c>
      <c r="W255" s="203">
        <v>1</v>
      </c>
      <c r="X255" s="203">
        <v>2026</v>
      </c>
      <c r="Y255" s="203">
        <v>100</v>
      </c>
      <c r="Z255" s="203">
        <v>0</v>
      </c>
      <c r="AA255" s="204">
        <v>46079</v>
      </c>
      <c r="AB255" s="203" t="s">
        <v>1337</v>
      </c>
      <c r="AC255" s="204">
        <v>46079</v>
      </c>
      <c r="AD255" s="207">
        <v>46100</v>
      </c>
      <c r="AE255" s="207">
        <v>46079</v>
      </c>
      <c r="AF255" s="211">
        <f t="shared" si="13"/>
        <v>-21</v>
      </c>
      <c r="AG255" s="209">
        <f t="shared" si="14"/>
        <v>1500</v>
      </c>
      <c r="AH255" s="210">
        <f t="shared" si="15"/>
        <v>-31500</v>
      </c>
      <c r="AI255" s="211" t="s">
        <v>132</v>
      </c>
    </row>
    <row r="256" spans="1:35" x14ac:dyDescent="0.2">
      <c r="A256" s="203">
        <v>2026</v>
      </c>
      <c r="B256" s="203">
        <v>164</v>
      </c>
      <c r="C256" s="204">
        <v>46071</v>
      </c>
      <c r="D256" s="205" t="s">
        <v>422</v>
      </c>
      <c r="E256" s="204">
        <v>46053</v>
      </c>
      <c r="F256" s="205" t="s">
        <v>1338</v>
      </c>
      <c r="G256" s="206">
        <v>3384.3</v>
      </c>
      <c r="H256" s="206">
        <v>610.28</v>
      </c>
      <c r="I256" s="203" t="s">
        <v>122</v>
      </c>
      <c r="J256" s="206">
        <f t="shared" si="12"/>
        <v>2774.0200000000004</v>
      </c>
      <c r="K256" s="203" t="s">
        <v>1339</v>
      </c>
      <c r="L256" s="203" t="s">
        <v>563</v>
      </c>
      <c r="M256" s="203" t="s">
        <v>1340</v>
      </c>
      <c r="N256" s="204">
        <v>46066</v>
      </c>
      <c r="O256" s="205" t="s">
        <v>1341</v>
      </c>
      <c r="P256" s="203" t="s">
        <v>1342</v>
      </c>
      <c r="Q256" s="203" t="s">
        <v>1342</v>
      </c>
      <c r="R256" s="203" t="s">
        <v>128</v>
      </c>
      <c r="S256" s="205" t="s">
        <v>129</v>
      </c>
      <c r="T256" s="203" t="s">
        <v>140</v>
      </c>
      <c r="U256" s="203">
        <v>5740</v>
      </c>
      <c r="V256" s="203">
        <v>1106</v>
      </c>
      <c r="W256" s="203">
        <v>1</v>
      </c>
      <c r="X256" s="203">
        <v>2026</v>
      </c>
      <c r="Y256" s="203">
        <v>79</v>
      </c>
      <c r="Z256" s="203">
        <v>0</v>
      </c>
      <c r="AA256" s="204">
        <v>46079</v>
      </c>
      <c r="AB256" s="203" t="s">
        <v>1343</v>
      </c>
      <c r="AC256" s="204">
        <v>46079</v>
      </c>
      <c r="AD256" s="207">
        <v>46096</v>
      </c>
      <c r="AE256" s="207">
        <v>46079</v>
      </c>
      <c r="AF256" s="211">
        <f t="shared" si="13"/>
        <v>-17</v>
      </c>
      <c r="AG256" s="209">
        <f t="shared" si="14"/>
        <v>2774.0200000000004</v>
      </c>
      <c r="AH256" s="210">
        <f t="shared" si="15"/>
        <v>-47158.340000000011</v>
      </c>
      <c r="AI256" s="211" t="s">
        <v>132</v>
      </c>
    </row>
    <row r="257" spans="1:35" x14ac:dyDescent="0.2">
      <c r="A257" s="203">
        <v>2026</v>
      </c>
      <c r="B257" s="203">
        <v>165</v>
      </c>
      <c r="C257" s="204">
        <v>46072</v>
      </c>
      <c r="D257" s="205" t="s">
        <v>1344</v>
      </c>
      <c r="E257" s="204">
        <v>46064</v>
      </c>
      <c r="F257" s="205" t="s">
        <v>1345</v>
      </c>
      <c r="G257" s="206">
        <v>148.35</v>
      </c>
      <c r="H257" s="206">
        <v>26.75</v>
      </c>
      <c r="I257" s="203" t="s">
        <v>122</v>
      </c>
      <c r="J257" s="206">
        <f t="shared" si="12"/>
        <v>121.6</v>
      </c>
      <c r="K257" s="203" t="s">
        <v>1207</v>
      </c>
      <c r="L257" s="203" t="s">
        <v>563</v>
      </c>
      <c r="M257" s="203" t="s">
        <v>1346</v>
      </c>
      <c r="N257" s="204">
        <v>46069</v>
      </c>
      <c r="O257" s="205" t="s">
        <v>1347</v>
      </c>
      <c r="P257" s="203" t="s">
        <v>1348</v>
      </c>
      <c r="Q257" s="203" t="s">
        <v>1348</v>
      </c>
      <c r="R257" s="203" t="s">
        <v>210</v>
      </c>
      <c r="S257" s="205" t="s">
        <v>211</v>
      </c>
      <c r="T257" s="203" t="s">
        <v>271</v>
      </c>
      <c r="U257" s="203">
        <v>1460</v>
      </c>
      <c r="V257" s="203">
        <v>400</v>
      </c>
      <c r="W257" s="203">
        <v>6</v>
      </c>
      <c r="X257" s="203">
        <v>2025</v>
      </c>
      <c r="Y257" s="203">
        <v>239</v>
      </c>
      <c r="Z257" s="203">
        <v>0</v>
      </c>
      <c r="AA257" s="204">
        <v>46087</v>
      </c>
      <c r="AB257" s="203" t="s">
        <v>1349</v>
      </c>
      <c r="AC257" s="204">
        <v>46087</v>
      </c>
      <c r="AD257" s="207">
        <v>46099</v>
      </c>
      <c r="AE257" s="207">
        <v>46087</v>
      </c>
      <c r="AF257" s="211">
        <f t="shared" si="13"/>
        <v>-12</v>
      </c>
      <c r="AG257" s="209">
        <f t="shared" si="14"/>
        <v>121.6</v>
      </c>
      <c r="AH257" s="210">
        <f t="shared" si="15"/>
        <v>-1459.1999999999998</v>
      </c>
      <c r="AI257" s="211" t="s">
        <v>132</v>
      </c>
    </row>
    <row r="258" spans="1:35" x14ac:dyDescent="0.2">
      <c r="A258" s="203">
        <v>2026</v>
      </c>
      <c r="B258" s="203">
        <v>166</v>
      </c>
      <c r="C258" s="204">
        <v>46072</v>
      </c>
      <c r="D258" s="205" t="s">
        <v>1350</v>
      </c>
      <c r="E258" s="204">
        <v>46064</v>
      </c>
      <c r="F258" s="205" t="s">
        <v>1351</v>
      </c>
      <c r="G258" s="206">
        <v>94.65</v>
      </c>
      <c r="H258" s="206">
        <v>17.07</v>
      </c>
      <c r="I258" s="203" t="s">
        <v>122</v>
      </c>
      <c r="J258" s="206">
        <f t="shared" si="12"/>
        <v>77.580000000000013</v>
      </c>
      <c r="K258" s="203" t="s">
        <v>1207</v>
      </c>
      <c r="L258" s="203" t="s">
        <v>563</v>
      </c>
      <c r="M258" s="203" t="s">
        <v>1352</v>
      </c>
      <c r="N258" s="204">
        <v>46069</v>
      </c>
      <c r="O258" s="205" t="s">
        <v>1347</v>
      </c>
      <c r="P258" s="203" t="s">
        <v>1348</v>
      </c>
      <c r="Q258" s="203" t="s">
        <v>1348</v>
      </c>
      <c r="R258" s="203" t="s">
        <v>210</v>
      </c>
      <c r="S258" s="205" t="s">
        <v>211</v>
      </c>
      <c r="T258" s="203" t="s">
        <v>253</v>
      </c>
      <c r="U258" s="203">
        <v>1570</v>
      </c>
      <c r="V258" s="203">
        <v>440</v>
      </c>
      <c r="W258" s="203">
        <v>10</v>
      </c>
      <c r="X258" s="203">
        <v>2025</v>
      </c>
      <c r="Y258" s="203">
        <v>123</v>
      </c>
      <c r="Z258" s="203">
        <v>0</v>
      </c>
      <c r="AA258" s="204">
        <v>46087</v>
      </c>
      <c r="AB258" s="203" t="s">
        <v>1353</v>
      </c>
      <c r="AC258" s="204">
        <v>46087</v>
      </c>
      <c r="AD258" s="207">
        <v>46099</v>
      </c>
      <c r="AE258" s="207">
        <v>46087</v>
      </c>
      <c r="AF258" s="211">
        <f t="shared" si="13"/>
        <v>-12</v>
      </c>
      <c r="AG258" s="209">
        <f t="shared" si="14"/>
        <v>77.580000000000013</v>
      </c>
      <c r="AH258" s="210">
        <f t="shared" si="15"/>
        <v>-930.96000000000015</v>
      </c>
      <c r="AI258" s="211" t="s">
        <v>132</v>
      </c>
    </row>
    <row r="259" spans="1:35" x14ac:dyDescent="0.2">
      <c r="A259" s="203">
        <v>2026</v>
      </c>
      <c r="B259" s="203">
        <v>167</v>
      </c>
      <c r="C259" s="204">
        <v>46072</v>
      </c>
      <c r="D259" s="205" t="s">
        <v>1354</v>
      </c>
      <c r="E259" s="204">
        <v>46064</v>
      </c>
      <c r="F259" s="205" t="s">
        <v>1355</v>
      </c>
      <c r="G259" s="206">
        <v>130.30000000000001</v>
      </c>
      <c r="H259" s="206">
        <v>23.5</v>
      </c>
      <c r="I259" s="203" t="s">
        <v>122</v>
      </c>
      <c r="J259" s="206">
        <f t="shared" si="12"/>
        <v>106.80000000000001</v>
      </c>
      <c r="K259" s="203" t="s">
        <v>1207</v>
      </c>
      <c r="L259" s="203" t="s">
        <v>563</v>
      </c>
      <c r="M259" s="203" t="s">
        <v>1356</v>
      </c>
      <c r="N259" s="204">
        <v>46069</v>
      </c>
      <c r="O259" s="205" t="s">
        <v>1347</v>
      </c>
      <c r="P259" s="203" t="s">
        <v>1348</v>
      </c>
      <c r="Q259" s="203" t="s">
        <v>1348</v>
      </c>
      <c r="R259" s="203" t="s">
        <v>210</v>
      </c>
      <c r="S259" s="205" t="s">
        <v>211</v>
      </c>
      <c r="T259" s="203" t="s">
        <v>248</v>
      </c>
      <c r="U259" s="203">
        <v>250</v>
      </c>
      <c r="V259" s="203">
        <v>100</v>
      </c>
      <c r="W259" s="203">
        <v>24</v>
      </c>
      <c r="X259" s="203">
        <v>2025</v>
      </c>
      <c r="Y259" s="203">
        <v>240</v>
      </c>
      <c r="Z259" s="203">
        <v>0</v>
      </c>
      <c r="AA259" s="204">
        <v>46087</v>
      </c>
      <c r="AB259" s="203" t="s">
        <v>1357</v>
      </c>
      <c r="AC259" s="204">
        <v>46087</v>
      </c>
      <c r="AD259" s="207">
        <v>46099</v>
      </c>
      <c r="AE259" s="207">
        <v>46087</v>
      </c>
      <c r="AF259" s="211">
        <f t="shared" si="13"/>
        <v>-12</v>
      </c>
      <c r="AG259" s="209">
        <f t="shared" si="14"/>
        <v>106.80000000000001</v>
      </c>
      <c r="AH259" s="210">
        <f t="shared" si="15"/>
        <v>-1281.6000000000001</v>
      </c>
      <c r="AI259" s="211" t="s">
        <v>132</v>
      </c>
    </row>
    <row r="260" spans="1:35" x14ac:dyDescent="0.2">
      <c r="A260" s="203">
        <v>2026</v>
      </c>
      <c r="B260" s="203">
        <v>168</v>
      </c>
      <c r="C260" s="204">
        <v>46072</v>
      </c>
      <c r="D260" s="205" t="s">
        <v>1358</v>
      </c>
      <c r="E260" s="204">
        <v>46064</v>
      </c>
      <c r="F260" s="205" t="s">
        <v>1359</v>
      </c>
      <c r="G260" s="206">
        <v>190.05</v>
      </c>
      <c r="H260" s="206">
        <v>34.270000000000003</v>
      </c>
      <c r="I260" s="203" t="s">
        <v>122</v>
      </c>
      <c r="J260" s="206">
        <f t="shared" si="12"/>
        <v>155.78</v>
      </c>
      <c r="K260" s="203" t="s">
        <v>1207</v>
      </c>
      <c r="L260" s="203" t="s">
        <v>563</v>
      </c>
      <c r="M260" s="203" t="s">
        <v>1360</v>
      </c>
      <c r="N260" s="204">
        <v>46069</v>
      </c>
      <c r="O260" s="205" t="s">
        <v>1347</v>
      </c>
      <c r="P260" s="203" t="s">
        <v>1348</v>
      </c>
      <c r="Q260" s="203" t="s">
        <v>1348</v>
      </c>
      <c r="R260" s="203" t="s">
        <v>210</v>
      </c>
      <c r="S260" s="205" t="s">
        <v>211</v>
      </c>
      <c r="T260" s="203" t="s">
        <v>248</v>
      </c>
      <c r="U260" s="203">
        <v>250</v>
      </c>
      <c r="V260" s="203">
        <v>100</v>
      </c>
      <c r="W260" s="203">
        <v>24</v>
      </c>
      <c r="X260" s="203">
        <v>2025</v>
      </c>
      <c r="Y260" s="203">
        <v>240</v>
      </c>
      <c r="Z260" s="203">
        <v>0</v>
      </c>
      <c r="AA260" s="204">
        <v>46087</v>
      </c>
      <c r="AB260" s="203" t="s">
        <v>1357</v>
      </c>
      <c r="AC260" s="204">
        <v>46087</v>
      </c>
      <c r="AD260" s="207">
        <v>46099</v>
      </c>
      <c r="AE260" s="207">
        <v>46087</v>
      </c>
      <c r="AF260" s="211">
        <f t="shared" si="13"/>
        <v>-12</v>
      </c>
      <c r="AG260" s="209">
        <f t="shared" si="14"/>
        <v>155.78</v>
      </c>
      <c r="AH260" s="210">
        <f t="shared" si="15"/>
        <v>-1869.3600000000001</v>
      </c>
      <c r="AI260" s="211" t="s">
        <v>132</v>
      </c>
    </row>
    <row r="261" spans="1:35" x14ac:dyDescent="0.2">
      <c r="A261" s="203">
        <v>2026</v>
      </c>
      <c r="B261" s="203">
        <v>169</v>
      </c>
      <c r="C261" s="204">
        <v>46072</v>
      </c>
      <c r="D261" s="205" t="s">
        <v>1361</v>
      </c>
      <c r="E261" s="204">
        <v>46064</v>
      </c>
      <c r="F261" s="205" t="s">
        <v>1362</v>
      </c>
      <c r="G261" s="206">
        <v>182.73</v>
      </c>
      <c r="H261" s="206">
        <v>32.950000000000003</v>
      </c>
      <c r="I261" s="203" t="s">
        <v>122</v>
      </c>
      <c r="J261" s="206">
        <f t="shared" si="12"/>
        <v>149.77999999999997</v>
      </c>
      <c r="K261" s="203" t="s">
        <v>1207</v>
      </c>
      <c r="L261" s="203" t="s">
        <v>563</v>
      </c>
      <c r="M261" s="203" t="s">
        <v>1363</v>
      </c>
      <c r="N261" s="204">
        <v>46069</v>
      </c>
      <c r="O261" s="205" t="s">
        <v>1347</v>
      </c>
      <c r="P261" s="203" t="s">
        <v>1348</v>
      </c>
      <c r="Q261" s="203" t="s">
        <v>1348</v>
      </c>
      <c r="R261" s="203" t="s">
        <v>210</v>
      </c>
      <c r="S261" s="205" t="s">
        <v>211</v>
      </c>
      <c r="T261" s="203" t="s">
        <v>248</v>
      </c>
      <c r="U261" s="203">
        <v>250</v>
      </c>
      <c r="V261" s="203">
        <v>100</v>
      </c>
      <c r="W261" s="203">
        <v>24</v>
      </c>
      <c r="X261" s="203">
        <v>2025</v>
      </c>
      <c r="Y261" s="203">
        <v>240</v>
      </c>
      <c r="Z261" s="203">
        <v>0</v>
      </c>
      <c r="AA261" s="204">
        <v>46087</v>
      </c>
      <c r="AB261" s="203" t="s">
        <v>1357</v>
      </c>
      <c r="AC261" s="204">
        <v>46087</v>
      </c>
      <c r="AD261" s="207">
        <v>46099</v>
      </c>
      <c r="AE261" s="207">
        <v>46087</v>
      </c>
      <c r="AF261" s="211">
        <f t="shared" si="13"/>
        <v>-12</v>
      </c>
      <c r="AG261" s="209">
        <f t="shared" si="14"/>
        <v>149.77999999999997</v>
      </c>
      <c r="AH261" s="210">
        <f t="shared" si="15"/>
        <v>-1797.3599999999997</v>
      </c>
      <c r="AI261" s="211" t="s">
        <v>132</v>
      </c>
    </row>
    <row r="262" spans="1:35" x14ac:dyDescent="0.2">
      <c r="A262" s="203">
        <v>2026</v>
      </c>
      <c r="B262" s="203">
        <v>170</v>
      </c>
      <c r="C262" s="204">
        <v>46072</v>
      </c>
      <c r="D262" s="205" t="s">
        <v>1364</v>
      </c>
      <c r="E262" s="204">
        <v>46064</v>
      </c>
      <c r="F262" s="205" t="s">
        <v>1365</v>
      </c>
      <c r="G262" s="206">
        <v>215.7</v>
      </c>
      <c r="H262" s="206">
        <v>38.9</v>
      </c>
      <c r="I262" s="203" t="s">
        <v>122</v>
      </c>
      <c r="J262" s="206">
        <f t="shared" si="12"/>
        <v>176.79999999999998</v>
      </c>
      <c r="K262" s="203" t="s">
        <v>1207</v>
      </c>
      <c r="L262" s="203" t="s">
        <v>563</v>
      </c>
      <c r="M262" s="203" t="s">
        <v>1366</v>
      </c>
      <c r="N262" s="204">
        <v>46069</v>
      </c>
      <c r="O262" s="205" t="s">
        <v>1347</v>
      </c>
      <c r="P262" s="203" t="s">
        <v>1348</v>
      </c>
      <c r="Q262" s="203" t="s">
        <v>1348</v>
      </c>
      <c r="R262" s="203" t="s">
        <v>210</v>
      </c>
      <c r="S262" s="205" t="s">
        <v>211</v>
      </c>
      <c r="T262" s="203" t="s">
        <v>253</v>
      </c>
      <c r="U262" s="203">
        <v>1570</v>
      </c>
      <c r="V262" s="203">
        <v>440</v>
      </c>
      <c r="W262" s="203">
        <v>10</v>
      </c>
      <c r="X262" s="203">
        <v>2025</v>
      </c>
      <c r="Y262" s="203">
        <v>123</v>
      </c>
      <c r="Z262" s="203">
        <v>0</v>
      </c>
      <c r="AA262" s="204">
        <v>46087</v>
      </c>
      <c r="AB262" s="203" t="s">
        <v>1353</v>
      </c>
      <c r="AC262" s="204">
        <v>46087</v>
      </c>
      <c r="AD262" s="207">
        <v>46099</v>
      </c>
      <c r="AE262" s="207">
        <v>46087</v>
      </c>
      <c r="AF262" s="211">
        <f t="shared" si="13"/>
        <v>-12</v>
      </c>
      <c r="AG262" s="209">
        <f t="shared" si="14"/>
        <v>176.79999999999998</v>
      </c>
      <c r="AH262" s="210">
        <f t="shared" si="15"/>
        <v>-2121.6</v>
      </c>
      <c r="AI262" s="211" t="s">
        <v>132</v>
      </c>
    </row>
    <row r="263" spans="1:35" x14ac:dyDescent="0.2">
      <c r="A263" s="203">
        <v>2026</v>
      </c>
      <c r="B263" s="203">
        <v>171</v>
      </c>
      <c r="C263" s="204">
        <v>46072</v>
      </c>
      <c r="D263" s="205" t="s">
        <v>1367</v>
      </c>
      <c r="E263" s="204">
        <v>46064</v>
      </c>
      <c r="F263" s="205" t="s">
        <v>1368</v>
      </c>
      <c r="G263" s="206">
        <v>88.86</v>
      </c>
      <c r="H263" s="206">
        <v>16.02</v>
      </c>
      <c r="I263" s="203" t="s">
        <v>122</v>
      </c>
      <c r="J263" s="206">
        <f t="shared" ref="J263:J326" si="16">IF(I263="SI",G263-H263,G263)</f>
        <v>72.84</v>
      </c>
      <c r="K263" s="203" t="s">
        <v>1207</v>
      </c>
      <c r="L263" s="203" t="s">
        <v>563</v>
      </c>
      <c r="M263" s="203" t="s">
        <v>1369</v>
      </c>
      <c r="N263" s="204">
        <v>46069</v>
      </c>
      <c r="O263" s="205" t="s">
        <v>1347</v>
      </c>
      <c r="P263" s="203" t="s">
        <v>1348</v>
      </c>
      <c r="Q263" s="203" t="s">
        <v>1348</v>
      </c>
      <c r="R263" s="203" t="s">
        <v>210</v>
      </c>
      <c r="S263" s="205" t="s">
        <v>211</v>
      </c>
      <c r="T263" s="203" t="s">
        <v>248</v>
      </c>
      <c r="U263" s="203">
        <v>250</v>
      </c>
      <c r="V263" s="203">
        <v>100</v>
      </c>
      <c r="W263" s="203">
        <v>24</v>
      </c>
      <c r="X263" s="203">
        <v>2025</v>
      </c>
      <c r="Y263" s="203">
        <v>240</v>
      </c>
      <c r="Z263" s="203">
        <v>0</v>
      </c>
      <c r="AA263" s="204">
        <v>46087</v>
      </c>
      <c r="AB263" s="203" t="s">
        <v>1357</v>
      </c>
      <c r="AC263" s="204">
        <v>46087</v>
      </c>
      <c r="AD263" s="207">
        <v>46099</v>
      </c>
      <c r="AE263" s="207">
        <v>46087</v>
      </c>
      <c r="AF263" s="211">
        <f t="shared" ref="AF263:AF326" si="17">AE263-AD263</f>
        <v>-12</v>
      </c>
      <c r="AG263" s="209">
        <f t="shared" ref="AG263:AG326" si="18">IF(AI263="SI",0,J263)</f>
        <v>72.84</v>
      </c>
      <c r="AH263" s="210">
        <f t="shared" ref="AH263:AH326" si="19">AG263*AF263</f>
        <v>-874.08</v>
      </c>
      <c r="AI263" s="211" t="s">
        <v>132</v>
      </c>
    </row>
    <row r="264" spans="1:35" x14ac:dyDescent="0.2">
      <c r="A264" s="203">
        <v>2026</v>
      </c>
      <c r="B264" s="203">
        <v>172</v>
      </c>
      <c r="C264" s="204">
        <v>46072</v>
      </c>
      <c r="D264" s="205" t="s">
        <v>1370</v>
      </c>
      <c r="E264" s="204">
        <v>46064</v>
      </c>
      <c r="F264" s="205" t="s">
        <v>1371</v>
      </c>
      <c r="G264" s="206">
        <v>75.150000000000006</v>
      </c>
      <c r="H264" s="206">
        <v>13.55</v>
      </c>
      <c r="I264" s="203" t="s">
        <v>122</v>
      </c>
      <c r="J264" s="206">
        <f t="shared" si="16"/>
        <v>61.600000000000009</v>
      </c>
      <c r="K264" s="203" t="s">
        <v>1207</v>
      </c>
      <c r="L264" s="203" t="s">
        <v>563</v>
      </c>
      <c r="M264" s="203" t="s">
        <v>1372</v>
      </c>
      <c r="N264" s="204">
        <v>46069</v>
      </c>
      <c r="O264" s="205" t="s">
        <v>1347</v>
      </c>
      <c r="P264" s="203" t="s">
        <v>1348</v>
      </c>
      <c r="Q264" s="203" t="s">
        <v>1348</v>
      </c>
      <c r="R264" s="203" t="s">
        <v>210</v>
      </c>
      <c r="S264" s="205" t="s">
        <v>211</v>
      </c>
      <c r="T264" s="203" t="s">
        <v>248</v>
      </c>
      <c r="U264" s="203">
        <v>250</v>
      </c>
      <c r="V264" s="203">
        <v>100</v>
      </c>
      <c r="W264" s="203">
        <v>24</v>
      </c>
      <c r="X264" s="203">
        <v>2025</v>
      </c>
      <c r="Y264" s="203">
        <v>240</v>
      </c>
      <c r="Z264" s="203">
        <v>0</v>
      </c>
      <c r="AA264" s="204">
        <v>46087</v>
      </c>
      <c r="AB264" s="203" t="s">
        <v>1357</v>
      </c>
      <c r="AC264" s="204">
        <v>46087</v>
      </c>
      <c r="AD264" s="207">
        <v>46099</v>
      </c>
      <c r="AE264" s="207">
        <v>46087</v>
      </c>
      <c r="AF264" s="211">
        <f t="shared" si="17"/>
        <v>-12</v>
      </c>
      <c r="AG264" s="209">
        <f t="shared" si="18"/>
        <v>61.600000000000009</v>
      </c>
      <c r="AH264" s="210">
        <f t="shared" si="19"/>
        <v>-739.2</v>
      </c>
      <c r="AI264" s="211" t="s">
        <v>132</v>
      </c>
    </row>
    <row r="265" spans="1:35" x14ac:dyDescent="0.2">
      <c r="A265" s="203">
        <v>2026</v>
      </c>
      <c r="B265" s="203">
        <v>173</v>
      </c>
      <c r="C265" s="204">
        <v>46072</v>
      </c>
      <c r="D265" s="205" t="s">
        <v>1373</v>
      </c>
      <c r="E265" s="204">
        <v>46064</v>
      </c>
      <c r="F265" s="205" t="s">
        <v>1374</v>
      </c>
      <c r="G265" s="206">
        <v>121.76</v>
      </c>
      <c r="H265" s="206">
        <v>21.96</v>
      </c>
      <c r="I265" s="203" t="s">
        <v>122</v>
      </c>
      <c r="J265" s="206">
        <f t="shared" si="16"/>
        <v>99.800000000000011</v>
      </c>
      <c r="K265" s="203" t="s">
        <v>1207</v>
      </c>
      <c r="L265" s="203" t="s">
        <v>563</v>
      </c>
      <c r="M265" s="203" t="s">
        <v>1375</v>
      </c>
      <c r="N265" s="204">
        <v>46069</v>
      </c>
      <c r="O265" s="205" t="s">
        <v>1347</v>
      </c>
      <c r="P265" s="203" t="s">
        <v>1348</v>
      </c>
      <c r="Q265" s="203" t="s">
        <v>1348</v>
      </c>
      <c r="R265" s="203" t="s">
        <v>210</v>
      </c>
      <c r="S265" s="205" t="s">
        <v>211</v>
      </c>
      <c r="T265" s="203" t="s">
        <v>248</v>
      </c>
      <c r="U265" s="203">
        <v>250</v>
      </c>
      <c r="V265" s="203">
        <v>100</v>
      </c>
      <c r="W265" s="203">
        <v>24</v>
      </c>
      <c r="X265" s="203">
        <v>2025</v>
      </c>
      <c r="Y265" s="203">
        <v>240</v>
      </c>
      <c r="Z265" s="203">
        <v>0</v>
      </c>
      <c r="AA265" s="204">
        <v>46087</v>
      </c>
      <c r="AB265" s="203" t="s">
        <v>1357</v>
      </c>
      <c r="AC265" s="204">
        <v>46087</v>
      </c>
      <c r="AD265" s="207">
        <v>46099</v>
      </c>
      <c r="AE265" s="207">
        <v>46087</v>
      </c>
      <c r="AF265" s="211">
        <f t="shared" si="17"/>
        <v>-12</v>
      </c>
      <c r="AG265" s="209">
        <f t="shared" si="18"/>
        <v>99.800000000000011</v>
      </c>
      <c r="AH265" s="210">
        <f t="shared" si="19"/>
        <v>-1197.6000000000001</v>
      </c>
      <c r="AI265" s="211" t="s">
        <v>132</v>
      </c>
    </row>
    <row r="266" spans="1:35" x14ac:dyDescent="0.2">
      <c r="A266" s="203">
        <v>2026</v>
      </c>
      <c r="B266" s="203">
        <v>174</v>
      </c>
      <c r="C266" s="204">
        <v>46072</v>
      </c>
      <c r="D266" s="205" t="s">
        <v>1376</v>
      </c>
      <c r="E266" s="204">
        <v>46064</v>
      </c>
      <c r="F266" s="205" t="s">
        <v>1377</v>
      </c>
      <c r="G266" s="206">
        <v>215.7</v>
      </c>
      <c r="H266" s="206">
        <v>38.9</v>
      </c>
      <c r="I266" s="203" t="s">
        <v>122</v>
      </c>
      <c r="J266" s="206">
        <f t="shared" si="16"/>
        <v>176.79999999999998</v>
      </c>
      <c r="K266" s="203" t="s">
        <v>1207</v>
      </c>
      <c r="L266" s="203" t="s">
        <v>563</v>
      </c>
      <c r="M266" s="203" t="s">
        <v>1378</v>
      </c>
      <c r="N266" s="204">
        <v>46069</v>
      </c>
      <c r="O266" s="205" t="s">
        <v>1347</v>
      </c>
      <c r="P266" s="203" t="s">
        <v>1348</v>
      </c>
      <c r="Q266" s="203" t="s">
        <v>1348</v>
      </c>
      <c r="R266" s="203" t="s">
        <v>210</v>
      </c>
      <c r="S266" s="205" t="s">
        <v>211</v>
      </c>
      <c r="T266" s="203" t="s">
        <v>253</v>
      </c>
      <c r="U266" s="203">
        <v>1570</v>
      </c>
      <c r="V266" s="203">
        <v>440</v>
      </c>
      <c r="W266" s="203">
        <v>10</v>
      </c>
      <c r="X266" s="203">
        <v>2025</v>
      </c>
      <c r="Y266" s="203">
        <v>123</v>
      </c>
      <c r="Z266" s="203">
        <v>0</v>
      </c>
      <c r="AA266" s="204">
        <v>46087</v>
      </c>
      <c r="AB266" s="203" t="s">
        <v>1353</v>
      </c>
      <c r="AC266" s="204">
        <v>46087</v>
      </c>
      <c r="AD266" s="207">
        <v>46099</v>
      </c>
      <c r="AE266" s="207">
        <v>46087</v>
      </c>
      <c r="AF266" s="211">
        <f t="shared" si="17"/>
        <v>-12</v>
      </c>
      <c r="AG266" s="209">
        <f t="shared" si="18"/>
        <v>176.79999999999998</v>
      </c>
      <c r="AH266" s="210">
        <f t="shared" si="19"/>
        <v>-2121.6</v>
      </c>
      <c r="AI266" s="211" t="s">
        <v>132</v>
      </c>
    </row>
    <row r="267" spans="1:35" x14ac:dyDescent="0.2">
      <c r="A267" s="203">
        <v>2026</v>
      </c>
      <c r="B267" s="203">
        <v>175</v>
      </c>
      <c r="C267" s="204">
        <v>46072</v>
      </c>
      <c r="D267" s="205" t="s">
        <v>1379</v>
      </c>
      <c r="E267" s="204">
        <v>46064</v>
      </c>
      <c r="F267" s="205" t="s">
        <v>1355</v>
      </c>
      <c r="G267" s="206">
        <v>109.56</v>
      </c>
      <c r="H267" s="206">
        <v>19.760000000000002</v>
      </c>
      <c r="I267" s="203" t="s">
        <v>122</v>
      </c>
      <c r="J267" s="206">
        <f t="shared" si="16"/>
        <v>89.8</v>
      </c>
      <c r="K267" s="203" t="s">
        <v>1207</v>
      </c>
      <c r="L267" s="203" t="s">
        <v>563</v>
      </c>
      <c r="M267" s="203" t="s">
        <v>1380</v>
      </c>
      <c r="N267" s="204">
        <v>46069</v>
      </c>
      <c r="O267" s="205" t="s">
        <v>1347</v>
      </c>
      <c r="P267" s="203" t="s">
        <v>1348</v>
      </c>
      <c r="Q267" s="203" t="s">
        <v>1348</v>
      </c>
      <c r="R267" s="203" t="s">
        <v>210</v>
      </c>
      <c r="S267" s="205" t="s">
        <v>211</v>
      </c>
      <c r="T267" s="203" t="s">
        <v>248</v>
      </c>
      <c r="U267" s="203">
        <v>250</v>
      </c>
      <c r="V267" s="203">
        <v>100</v>
      </c>
      <c r="W267" s="203">
        <v>24</v>
      </c>
      <c r="X267" s="203">
        <v>2025</v>
      </c>
      <c r="Y267" s="203">
        <v>240</v>
      </c>
      <c r="Z267" s="203">
        <v>0</v>
      </c>
      <c r="AA267" s="204">
        <v>46087</v>
      </c>
      <c r="AB267" s="203" t="s">
        <v>1357</v>
      </c>
      <c r="AC267" s="204">
        <v>46087</v>
      </c>
      <c r="AD267" s="207">
        <v>46099</v>
      </c>
      <c r="AE267" s="207">
        <v>46087</v>
      </c>
      <c r="AF267" s="211">
        <f t="shared" si="17"/>
        <v>-12</v>
      </c>
      <c r="AG267" s="209">
        <f t="shared" si="18"/>
        <v>89.8</v>
      </c>
      <c r="AH267" s="210">
        <f t="shared" si="19"/>
        <v>-1077.5999999999999</v>
      </c>
      <c r="AI267" s="211" t="s">
        <v>132</v>
      </c>
    </row>
    <row r="268" spans="1:35" x14ac:dyDescent="0.2">
      <c r="A268" s="203">
        <v>2026</v>
      </c>
      <c r="B268" s="203">
        <v>176</v>
      </c>
      <c r="C268" s="204">
        <v>46072</v>
      </c>
      <c r="D268" s="205" t="s">
        <v>1381</v>
      </c>
      <c r="E268" s="204">
        <v>46064</v>
      </c>
      <c r="F268" s="205" t="s">
        <v>1382</v>
      </c>
      <c r="G268" s="206">
        <v>148.35</v>
      </c>
      <c r="H268" s="206">
        <v>26.75</v>
      </c>
      <c r="I268" s="203" t="s">
        <v>122</v>
      </c>
      <c r="J268" s="206">
        <f t="shared" si="16"/>
        <v>121.6</v>
      </c>
      <c r="K268" s="203" t="s">
        <v>1207</v>
      </c>
      <c r="L268" s="203" t="s">
        <v>563</v>
      </c>
      <c r="M268" s="203" t="s">
        <v>1383</v>
      </c>
      <c r="N268" s="204">
        <v>46069</v>
      </c>
      <c r="O268" s="205" t="s">
        <v>1347</v>
      </c>
      <c r="P268" s="203" t="s">
        <v>1348</v>
      </c>
      <c r="Q268" s="203" t="s">
        <v>1348</v>
      </c>
      <c r="R268" s="203" t="s">
        <v>210</v>
      </c>
      <c r="S268" s="205" t="s">
        <v>211</v>
      </c>
      <c r="T268" s="203" t="s">
        <v>253</v>
      </c>
      <c r="U268" s="203">
        <v>1570</v>
      </c>
      <c r="V268" s="203">
        <v>440</v>
      </c>
      <c r="W268" s="203">
        <v>10</v>
      </c>
      <c r="X268" s="203">
        <v>2025</v>
      </c>
      <c r="Y268" s="203">
        <v>123</v>
      </c>
      <c r="Z268" s="203">
        <v>0</v>
      </c>
      <c r="AA268" s="204">
        <v>46087</v>
      </c>
      <c r="AB268" s="203" t="s">
        <v>1353</v>
      </c>
      <c r="AC268" s="204">
        <v>46087</v>
      </c>
      <c r="AD268" s="207">
        <v>46099</v>
      </c>
      <c r="AE268" s="207">
        <v>46087</v>
      </c>
      <c r="AF268" s="211">
        <f t="shared" si="17"/>
        <v>-12</v>
      </c>
      <c r="AG268" s="209">
        <f t="shared" si="18"/>
        <v>121.6</v>
      </c>
      <c r="AH268" s="210">
        <f t="shared" si="19"/>
        <v>-1459.1999999999998</v>
      </c>
      <c r="AI268" s="211" t="s">
        <v>132</v>
      </c>
    </row>
    <row r="269" spans="1:35" x14ac:dyDescent="0.2">
      <c r="A269" s="203">
        <v>2026</v>
      </c>
      <c r="B269" s="203">
        <v>177</v>
      </c>
      <c r="C269" s="204">
        <v>46072</v>
      </c>
      <c r="D269" s="205" t="s">
        <v>1384</v>
      </c>
      <c r="E269" s="204">
        <v>46066</v>
      </c>
      <c r="F269" s="205" t="s">
        <v>1385</v>
      </c>
      <c r="G269" s="206">
        <v>12246.85</v>
      </c>
      <c r="H269" s="206">
        <v>2208.4499999999998</v>
      </c>
      <c r="I269" s="203" t="s">
        <v>122</v>
      </c>
      <c r="J269" s="206">
        <f t="shared" si="16"/>
        <v>10038.400000000001</v>
      </c>
      <c r="K269" s="203" t="s">
        <v>239</v>
      </c>
      <c r="L269" s="203" t="s">
        <v>563</v>
      </c>
      <c r="M269" s="203" t="s">
        <v>1386</v>
      </c>
      <c r="N269" s="204">
        <v>46070</v>
      </c>
      <c r="O269" s="205" t="s">
        <v>241</v>
      </c>
      <c r="P269" s="203" t="s">
        <v>242</v>
      </c>
      <c r="Q269" s="203" t="s">
        <v>242</v>
      </c>
      <c r="R269" s="203" t="s">
        <v>128</v>
      </c>
      <c r="S269" s="205" t="s">
        <v>129</v>
      </c>
      <c r="T269" s="203" t="s">
        <v>243</v>
      </c>
      <c r="U269" s="203">
        <v>2890</v>
      </c>
      <c r="V269" s="203">
        <v>790</v>
      </c>
      <c r="W269" s="203">
        <v>1</v>
      </c>
      <c r="X269" s="203">
        <v>2026</v>
      </c>
      <c r="Y269" s="203">
        <v>474</v>
      </c>
      <c r="Z269" s="203">
        <v>0</v>
      </c>
      <c r="AA269" s="204">
        <v>46079</v>
      </c>
      <c r="AB269" s="203" t="s">
        <v>769</v>
      </c>
      <c r="AC269" s="204">
        <v>46079</v>
      </c>
      <c r="AD269" s="207">
        <v>46100</v>
      </c>
      <c r="AE269" s="207">
        <v>46079</v>
      </c>
      <c r="AF269" s="211">
        <f t="shared" si="17"/>
        <v>-21</v>
      </c>
      <c r="AG269" s="209">
        <f t="shared" si="18"/>
        <v>10038.400000000001</v>
      </c>
      <c r="AH269" s="210">
        <f t="shared" si="19"/>
        <v>-210806.40000000002</v>
      </c>
      <c r="AI269" s="211" t="s">
        <v>132</v>
      </c>
    </row>
    <row r="270" spans="1:35" x14ac:dyDescent="0.2">
      <c r="A270" s="203">
        <v>2026</v>
      </c>
      <c r="B270" s="203">
        <v>178</v>
      </c>
      <c r="C270" s="204">
        <v>46072</v>
      </c>
      <c r="D270" s="205" t="s">
        <v>1387</v>
      </c>
      <c r="E270" s="204">
        <v>46066</v>
      </c>
      <c r="F270" s="205" t="s">
        <v>1388</v>
      </c>
      <c r="G270" s="206">
        <v>1472.22</v>
      </c>
      <c r="H270" s="206">
        <v>265.48</v>
      </c>
      <c r="I270" s="203" t="s">
        <v>122</v>
      </c>
      <c r="J270" s="206">
        <f t="shared" si="16"/>
        <v>1206.74</v>
      </c>
      <c r="K270" s="203" t="s">
        <v>239</v>
      </c>
      <c r="L270" s="203" t="s">
        <v>563</v>
      </c>
      <c r="M270" s="203" t="s">
        <v>1389</v>
      </c>
      <c r="N270" s="204">
        <v>46070</v>
      </c>
      <c r="O270" s="205" t="s">
        <v>241</v>
      </c>
      <c r="P270" s="203" t="s">
        <v>242</v>
      </c>
      <c r="Q270" s="203" t="s">
        <v>242</v>
      </c>
      <c r="R270" s="203" t="s">
        <v>210</v>
      </c>
      <c r="S270" s="205" t="s">
        <v>211</v>
      </c>
      <c r="T270" s="203" t="s">
        <v>248</v>
      </c>
      <c r="U270" s="203">
        <v>250</v>
      </c>
      <c r="V270" s="203">
        <v>100</v>
      </c>
      <c r="W270" s="203">
        <v>23</v>
      </c>
      <c r="X270" s="203">
        <v>2026</v>
      </c>
      <c r="Y270" s="203">
        <v>444</v>
      </c>
      <c r="Z270" s="203">
        <v>0</v>
      </c>
      <c r="AA270" s="204">
        <v>46087</v>
      </c>
      <c r="AB270" s="203" t="s">
        <v>1390</v>
      </c>
      <c r="AC270" s="204">
        <v>46087</v>
      </c>
      <c r="AD270" s="207">
        <v>46100</v>
      </c>
      <c r="AE270" s="207">
        <v>46087</v>
      </c>
      <c r="AF270" s="211">
        <f t="shared" si="17"/>
        <v>-13</v>
      </c>
      <c r="AG270" s="209">
        <f t="shared" si="18"/>
        <v>1206.74</v>
      </c>
      <c r="AH270" s="210">
        <f t="shared" si="19"/>
        <v>-15687.62</v>
      </c>
      <c r="AI270" s="211" t="s">
        <v>132</v>
      </c>
    </row>
    <row r="271" spans="1:35" x14ac:dyDescent="0.2">
      <c r="A271" s="203">
        <v>2026</v>
      </c>
      <c r="B271" s="203">
        <v>179</v>
      </c>
      <c r="C271" s="204">
        <v>46072</v>
      </c>
      <c r="D271" s="205" t="s">
        <v>1391</v>
      </c>
      <c r="E271" s="204">
        <v>46066</v>
      </c>
      <c r="F271" s="205" t="s">
        <v>1392</v>
      </c>
      <c r="G271" s="206">
        <v>1359.49</v>
      </c>
      <c r="H271" s="206">
        <v>245.15</v>
      </c>
      <c r="I271" s="203" t="s">
        <v>122</v>
      </c>
      <c r="J271" s="206">
        <f t="shared" si="16"/>
        <v>1114.3399999999999</v>
      </c>
      <c r="K271" s="203" t="s">
        <v>239</v>
      </c>
      <c r="L271" s="203" t="s">
        <v>563</v>
      </c>
      <c r="M271" s="203" t="s">
        <v>1393</v>
      </c>
      <c r="N271" s="204">
        <v>46070</v>
      </c>
      <c r="O271" s="205" t="s">
        <v>241</v>
      </c>
      <c r="P271" s="203" t="s">
        <v>242</v>
      </c>
      <c r="Q271" s="203" t="s">
        <v>242</v>
      </c>
      <c r="R271" s="203" t="s">
        <v>128</v>
      </c>
      <c r="S271" s="205" t="s">
        <v>129</v>
      </c>
      <c r="T271" s="203" t="s">
        <v>248</v>
      </c>
      <c r="U271" s="203">
        <v>250</v>
      </c>
      <c r="V271" s="203">
        <v>670</v>
      </c>
      <c r="W271" s="203">
        <v>8</v>
      </c>
      <c r="X271" s="203">
        <v>2026</v>
      </c>
      <c r="Y271" s="203">
        <v>467</v>
      </c>
      <c r="Z271" s="203">
        <v>0</v>
      </c>
      <c r="AA271" s="204">
        <v>46079</v>
      </c>
      <c r="AB271" s="203" t="s">
        <v>805</v>
      </c>
      <c r="AC271" s="204">
        <v>46079</v>
      </c>
      <c r="AD271" s="207">
        <v>46100</v>
      </c>
      <c r="AE271" s="207">
        <v>46079</v>
      </c>
      <c r="AF271" s="211">
        <f t="shared" si="17"/>
        <v>-21</v>
      </c>
      <c r="AG271" s="209">
        <f t="shared" si="18"/>
        <v>1114.3399999999999</v>
      </c>
      <c r="AH271" s="210">
        <f t="shared" si="19"/>
        <v>-23401.14</v>
      </c>
      <c r="AI271" s="211" t="s">
        <v>132</v>
      </c>
    </row>
    <row r="272" spans="1:35" x14ac:dyDescent="0.2">
      <c r="A272" s="203">
        <v>2026</v>
      </c>
      <c r="B272" s="203">
        <v>180</v>
      </c>
      <c r="C272" s="204">
        <v>46072</v>
      </c>
      <c r="D272" s="205" t="s">
        <v>1394</v>
      </c>
      <c r="E272" s="204">
        <v>46066</v>
      </c>
      <c r="F272" s="205" t="s">
        <v>1395</v>
      </c>
      <c r="G272" s="206">
        <v>963.19</v>
      </c>
      <c r="H272" s="206">
        <v>173.69</v>
      </c>
      <c r="I272" s="203" t="s">
        <v>122</v>
      </c>
      <c r="J272" s="206">
        <f t="shared" si="16"/>
        <v>789.5</v>
      </c>
      <c r="K272" s="203" t="s">
        <v>239</v>
      </c>
      <c r="L272" s="203" t="s">
        <v>563</v>
      </c>
      <c r="M272" s="203" t="s">
        <v>1396</v>
      </c>
      <c r="N272" s="204">
        <v>46070</v>
      </c>
      <c r="O272" s="205" t="s">
        <v>241</v>
      </c>
      <c r="P272" s="203" t="s">
        <v>242</v>
      </c>
      <c r="Q272" s="203" t="s">
        <v>242</v>
      </c>
      <c r="R272" s="203" t="s">
        <v>128</v>
      </c>
      <c r="S272" s="205" t="s">
        <v>129</v>
      </c>
      <c r="T272" s="203" t="s">
        <v>248</v>
      </c>
      <c r="U272" s="203">
        <v>250</v>
      </c>
      <c r="V272" s="203">
        <v>670</v>
      </c>
      <c r="W272" s="203">
        <v>8</v>
      </c>
      <c r="X272" s="203">
        <v>2026</v>
      </c>
      <c r="Y272" s="203">
        <v>467</v>
      </c>
      <c r="Z272" s="203">
        <v>0</v>
      </c>
      <c r="AA272" s="204">
        <v>46079</v>
      </c>
      <c r="AB272" s="203" t="s">
        <v>805</v>
      </c>
      <c r="AC272" s="204">
        <v>46079</v>
      </c>
      <c r="AD272" s="207">
        <v>46100</v>
      </c>
      <c r="AE272" s="207">
        <v>46079</v>
      </c>
      <c r="AF272" s="211">
        <f t="shared" si="17"/>
        <v>-21</v>
      </c>
      <c r="AG272" s="209">
        <f t="shared" si="18"/>
        <v>789.5</v>
      </c>
      <c r="AH272" s="210">
        <f t="shared" si="19"/>
        <v>-16579.5</v>
      </c>
      <c r="AI272" s="211" t="s">
        <v>132</v>
      </c>
    </row>
    <row r="273" spans="1:35" x14ac:dyDescent="0.2">
      <c r="A273" s="203">
        <v>2026</v>
      </c>
      <c r="B273" s="203">
        <v>181</v>
      </c>
      <c r="C273" s="204">
        <v>46072</v>
      </c>
      <c r="D273" s="205" t="s">
        <v>1397</v>
      </c>
      <c r="E273" s="204">
        <v>46066</v>
      </c>
      <c r="F273" s="205" t="s">
        <v>1398</v>
      </c>
      <c r="G273" s="206">
        <v>240.44</v>
      </c>
      <c r="H273" s="206">
        <v>21.86</v>
      </c>
      <c r="I273" s="203" t="s">
        <v>122</v>
      </c>
      <c r="J273" s="206">
        <f t="shared" si="16"/>
        <v>218.57999999999998</v>
      </c>
      <c r="K273" s="203" t="s">
        <v>239</v>
      </c>
      <c r="L273" s="203" t="s">
        <v>563</v>
      </c>
      <c r="M273" s="203" t="s">
        <v>1399</v>
      </c>
      <c r="N273" s="204">
        <v>46070</v>
      </c>
      <c r="O273" s="205" t="s">
        <v>241</v>
      </c>
      <c r="P273" s="203" t="s">
        <v>242</v>
      </c>
      <c r="Q273" s="203" t="s">
        <v>242</v>
      </c>
      <c r="R273" s="203" t="s">
        <v>210</v>
      </c>
      <c r="S273" s="205" t="s">
        <v>211</v>
      </c>
      <c r="T273" s="203" t="s">
        <v>253</v>
      </c>
      <c r="U273" s="203">
        <v>1570</v>
      </c>
      <c r="V273" s="203">
        <v>440</v>
      </c>
      <c r="W273" s="203">
        <v>9</v>
      </c>
      <c r="X273" s="203">
        <v>2026</v>
      </c>
      <c r="Y273" s="203">
        <v>456</v>
      </c>
      <c r="Z273" s="203">
        <v>0</v>
      </c>
      <c r="AA273" s="204">
        <v>46087</v>
      </c>
      <c r="AB273" s="203" t="s">
        <v>1400</v>
      </c>
      <c r="AC273" s="204">
        <v>46087</v>
      </c>
      <c r="AD273" s="207">
        <v>46100</v>
      </c>
      <c r="AE273" s="207">
        <v>46087</v>
      </c>
      <c r="AF273" s="211">
        <f t="shared" si="17"/>
        <v>-13</v>
      </c>
      <c r="AG273" s="209">
        <f t="shared" si="18"/>
        <v>218.57999999999998</v>
      </c>
      <c r="AH273" s="210">
        <f t="shared" si="19"/>
        <v>-2841.54</v>
      </c>
      <c r="AI273" s="211" t="s">
        <v>132</v>
      </c>
    </row>
    <row r="274" spans="1:35" x14ac:dyDescent="0.2">
      <c r="A274" s="203">
        <v>2026</v>
      </c>
      <c r="B274" s="203">
        <v>182</v>
      </c>
      <c r="C274" s="204">
        <v>46072</v>
      </c>
      <c r="D274" s="205" t="s">
        <v>1401</v>
      </c>
      <c r="E274" s="204">
        <v>46066</v>
      </c>
      <c r="F274" s="205" t="s">
        <v>1402</v>
      </c>
      <c r="G274" s="206">
        <v>193.97</v>
      </c>
      <c r="H274" s="206">
        <v>34.979999999999997</v>
      </c>
      <c r="I274" s="203" t="s">
        <v>122</v>
      </c>
      <c r="J274" s="206">
        <f t="shared" si="16"/>
        <v>158.99</v>
      </c>
      <c r="K274" s="203" t="s">
        <v>239</v>
      </c>
      <c r="L274" s="203" t="s">
        <v>563</v>
      </c>
      <c r="M274" s="203" t="s">
        <v>1403</v>
      </c>
      <c r="N274" s="204">
        <v>46070</v>
      </c>
      <c r="O274" s="205" t="s">
        <v>241</v>
      </c>
      <c r="P274" s="203" t="s">
        <v>242</v>
      </c>
      <c r="Q274" s="203" t="s">
        <v>242</v>
      </c>
      <c r="R274" s="203" t="s">
        <v>210</v>
      </c>
      <c r="S274" s="205" t="s">
        <v>211</v>
      </c>
      <c r="T274" s="203" t="s">
        <v>248</v>
      </c>
      <c r="U274" s="203">
        <v>250</v>
      </c>
      <c r="V274" s="203">
        <v>100</v>
      </c>
      <c r="W274" s="203">
        <v>23</v>
      </c>
      <c r="X274" s="203">
        <v>2026</v>
      </c>
      <c r="Y274" s="203">
        <v>444</v>
      </c>
      <c r="Z274" s="203">
        <v>0</v>
      </c>
      <c r="AA274" s="204">
        <v>46087</v>
      </c>
      <c r="AB274" s="203" t="s">
        <v>1390</v>
      </c>
      <c r="AC274" s="204">
        <v>46087</v>
      </c>
      <c r="AD274" s="207">
        <v>46100</v>
      </c>
      <c r="AE274" s="207">
        <v>46087</v>
      </c>
      <c r="AF274" s="211">
        <f t="shared" si="17"/>
        <v>-13</v>
      </c>
      <c r="AG274" s="209">
        <f t="shared" si="18"/>
        <v>158.99</v>
      </c>
      <c r="AH274" s="210">
        <f t="shared" si="19"/>
        <v>-2066.87</v>
      </c>
      <c r="AI274" s="211" t="s">
        <v>132</v>
      </c>
    </row>
    <row r="275" spans="1:35" x14ac:dyDescent="0.2">
      <c r="A275" s="203">
        <v>2026</v>
      </c>
      <c r="B275" s="203">
        <v>183</v>
      </c>
      <c r="C275" s="204">
        <v>46072</v>
      </c>
      <c r="D275" s="205" t="s">
        <v>1404</v>
      </c>
      <c r="E275" s="204">
        <v>46066</v>
      </c>
      <c r="F275" s="205" t="s">
        <v>1405</v>
      </c>
      <c r="G275" s="206">
        <v>146.44</v>
      </c>
      <c r="H275" s="206">
        <v>13.31</v>
      </c>
      <c r="I275" s="203" t="s">
        <v>122</v>
      </c>
      <c r="J275" s="206">
        <f t="shared" si="16"/>
        <v>133.13</v>
      </c>
      <c r="K275" s="203" t="s">
        <v>239</v>
      </c>
      <c r="L275" s="203" t="s">
        <v>563</v>
      </c>
      <c r="M275" s="203" t="s">
        <v>1406</v>
      </c>
      <c r="N275" s="204">
        <v>46070</v>
      </c>
      <c r="O275" s="205" t="s">
        <v>241</v>
      </c>
      <c r="P275" s="203" t="s">
        <v>242</v>
      </c>
      <c r="Q275" s="203" t="s">
        <v>242</v>
      </c>
      <c r="R275" s="203" t="s">
        <v>210</v>
      </c>
      <c r="S275" s="205" t="s">
        <v>211</v>
      </c>
      <c r="T275" s="203" t="s">
        <v>253</v>
      </c>
      <c r="U275" s="203">
        <v>1570</v>
      </c>
      <c r="V275" s="203">
        <v>440</v>
      </c>
      <c r="W275" s="203">
        <v>9</v>
      </c>
      <c r="X275" s="203">
        <v>2026</v>
      </c>
      <c r="Y275" s="203">
        <v>456</v>
      </c>
      <c r="Z275" s="203">
        <v>0</v>
      </c>
      <c r="AA275" s="204">
        <v>46087</v>
      </c>
      <c r="AB275" s="203" t="s">
        <v>1400</v>
      </c>
      <c r="AC275" s="204">
        <v>46087</v>
      </c>
      <c r="AD275" s="207">
        <v>46100</v>
      </c>
      <c r="AE275" s="207">
        <v>46087</v>
      </c>
      <c r="AF275" s="211">
        <f t="shared" si="17"/>
        <v>-13</v>
      </c>
      <c r="AG275" s="209">
        <f t="shared" si="18"/>
        <v>133.13</v>
      </c>
      <c r="AH275" s="210">
        <f t="shared" si="19"/>
        <v>-1730.69</v>
      </c>
      <c r="AI275" s="211" t="s">
        <v>132</v>
      </c>
    </row>
    <row r="276" spans="1:35" x14ac:dyDescent="0.2">
      <c r="A276" s="203">
        <v>2026</v>
      </c>
      <c r="B276" s="203">
        <v>184</v>
      </c>
      <c r="C276" s="204">
        <v>46072</v>
      </c>
      <c r="D276" s="205" t="s">
        <v>1407</v>
      </c>
      <c r="E276" s="204">
        <v>46066</v>
      </c>
      <c r="F276" s="205" t="s">
        <v>1408</v>
      </c>
      <c r="G276" s="206">
        <v>157.47999999999999</v>
      </c>
      <c r="H276" s="206">
        <v>28.4</v>
      </c>
      <c r="I276" s="203" t="s">
        <v>122</v>
      </c>
      <c r="J276" s="206">
        <f t="shared" si="16"/>
        <v>129.07999999999998</v>
      </c>
      <c r="K276" s="203" t="s">
        <v>239</v>
      </c>
      <c r="L276" s="203" t="s">
        <v>563</v>
      </c>
      <c r="M276" s="203" t="s">
        <v>1409</v>
      </c>
      <c r="N276" s="204">
        <v>46070</v>
      </c>
      <c r="O276" s="205" t="s">
        <v>241</v>
      </c>
      <c r="P276" s="203" t="s">
        <v>242</v>
      </c>
      <c r="Q276" s="203" t="s">
        <v>242</v>
      </c>
      <c r="R276" s="203" t="s">
        <v>128</v>
      </c>
      <c r="S276" s="205" t="s">
        <v>129</v>
      </c>
      <c r="T276" s="203" t="s">
        <v>243</v>
      </c>
      <c r="U276" s="203">
        <v>2890</v>
      </c>
      <c r="V276" s="203">
        <v>790</v>
      </c>
      <c r="W276" s="203">
        <v>1</v>
      </c>
      <c r="X276" s="203">
        <v>2026</v>
      </c>
      <c r="Y276" s="203">
        <v>474</v>
      </c>
      <c r="Z276" s="203">
        <v>0</v>
      </c>
      <c r="AA276" s="204">
        <v>46079</v>
      </c>
      <c r="AB276" s="203" t="s">
        <v>769</v>
      </c>
      <c r="AC276" s="204">
        <v>46079</v>
      </c>
      <c r="AD276" s="207">
        <v>46100</v>
      </c>
      <c r="AE276" s="207">
        <v>46079</v>
      </c>
      <c r="AF276" s="211">
        <f t="shared" si="17"/>
        <v>-21</v>
      </c>
      <c r="AG276" s="209">
        <f t="shared" si="18"/>
        <v>129.07999999999998</v>
      </c>
      <c r="AH276" s="210">
        <f t="shared" si="19"/>
        <v>-2710.68</v>
      </c>
      <c r="AI276" s="211" t="s">
        <v>132</v>
      </c>
    </row>
    <row r="277" spans="1:35" x14ac:dyDescent="0.2">
      <c r="A277" s="203">
        <v>2026</v>
      </c>
      <c r="B277" s="203">
        <v>185</v>
      </c>
      <c r="C277" s="204">
        <v>46072</v>
      </c>
      <c r="D277" s="205" t="s">
        <v>1410</v>
      </c>
      <c r="E277" s="204">
        <v>46066</v>
      </c>
      <c r="F277" s="205" t="s">
        <v>1411</v>
      </c>
      <c r="G277" s="206">
        <v>149.22999999999999</v>
      </c>
      <c r="H277" s="206">
        <v>26.91</v>
      </c>
      <c r="I277" s="203" t="s">
        <v>122</v>
      </c>
      <c r="J277" s="206">
        <f t="shared" si="16"/>
        <v>122.32</v>
      </c>
      <c r="K277" s="203" t="s">
        <v>239</v>
      </c>
      <c r="L277" s="203" t="s">
        <v>563</v>
      </c>
      <c r="M277" s="203" t="s">
        <v>1412</v>
      </c>
      <c r="N277" s="204">
        <v>46070</v>
      </c>
      <c r="O277" s="205" t="s">
        <v>241</v>
      </c>
      <c r="P277" s="203" t="s">
        <v>242</v>
      </c>
      <c r="Q277" s="203" t="s">
        <v>242</v>
      </c>
      <c r="R277" s="203" t="s">
        <v>210</v>
      </c>
      <c r="S277" s="205" t="s">
        <v>211</v>
      </c>
      <c r="T277" s="203" t="s">
        <v>248</v>
      </c>
      <c r="U277" s="203">
        <v>250</v>
      </c>
      <c r="V277" s="203">
        <v>100</v>
      </c>
      <c r="W277" s="203">
        <v>23</v>
      </c>
      <c r="X277" s="203">
        <v>2026</v>
      </c>
      <c r="Y277" s="203">
        <v>444</v>
      </c>
      <c r="Z277" s="203">
        <v>0</v>
      </c>
      <c r="AA277" s="204">
        <v>46087</v>
      </c>
      <c r="AB277" s="203" t="s">
        <v>1390</v>
      </c>
      <c r="AC277" s="204">
        <v>46087</v>
      </c>
      <c r="AD277" s="207">
        <v>46100</v>
      </c>
      <c r="AE277" s="207">
        <v>46087</v>
      </c>
      <c r="AF277" s="211">
        <f t="shared" si="17"/>
        <v>-13</v>
      </c>
      <c r="AG277" s="209">
        <f t="shared" si="18"/>
        <v>122.32</v>
      </c>
      <c r="AH277" s="210">
        <f t="shared" si="19"/>
        <v>-1590.1599999999999</v>
      </c>
      <c r="AI277" s="211" t="s">
        <v>132</v>
      </c>
    </row>
    <row r="278" spans="1:35" x14ac:dyDescent="0.2">
      <c r="A278" s="203">
        <v>2026</v>
      </c>
      <c r="B278" s="203">
        <v>186</v>
      </c>
      <c r="C278" s="204">
        <v>46072</v>
      </c>
      <c r="D278" s="205" t="s">
        <v>1413</v>
      </c>
      <c r="E278" s="204">
        <v>46066</v>
      </c>
      <c r="F278" s="205" t="s">
        <v>1414</v>
      </c>
      <c r="G278" s="206">
        <v>144.77000000000001</v>
      </c>
      <c r="H278" s="206">
        <v>26.11</v>
      </c>
      <c r="I278" s="203" t="s">
        <v>122</v>
      </c>
      <c r="J278" s="206">
        <f t="shared" si="16"/>
        <v>118.66000000000001</v>
      </c>
      <c r="K278" s="203" t="s">
        <v>239</v>
      </c>
      <c r="L278" s="203" t="s">
        <v>563</v>
      </c>
      <c r="M278" s="203" t="s">
        <v>1415</v>
      </c>
      <c r="N278" s="204">
        <v>46070</v>
      </c>
      <c r="O278" s="205" t="s">
        <v>241</v>
      </c>
      <c r="P278" s="203" t="s">
        <v>242</v>
      </c>
      <c r="Q278" s="203" t="s">
        <v>242</v>
      </c>
      <c r="R278" s="203" t="s">
        <v>210</v>
      </c>
      <c r="S278" s="205" t="s">
        <v>211</v>
      </c>
      <c r="T278" s="203" t="s">
        <v>404</v>
      </c>
      <c r="U278" s="203">
        <v>4100</v>
      </c>
      <c r="V278" s="203">
        <v>712</v>
      </c>
      <c r="W278" s="203">
        <v>7</v>
      </c>
      <c r="X278" s="203">
        <v>2026</v>
      </c>
      <c r="Y278" s="203">
        <v>81</v>
      </c>
      <c r="Z278" s="203">
        <v>0</v>
      </c>
      <c r="AA278" s="204">
        <v>46087</v>
      </c>
      <c r="AB278" s="203" t="s">
        <v>1416</v>
      </c>
      <c r="AC278" s="204">
        <v>46087</v>
      </c>
      <c r="AD278" s="207">
        <v>46100</v>
      </c>
      <c r="AE278" s="207">
        <v>46087</v>
      </c>
      <c r="AF278" s="211">
        <f t="shared" si="17"/>
        <v>-13</v>
      </c>
      <c r="AG278" s="209">
        <f t="shared" si="18"/>
        <v>118.66000000000001</v>
      </c>
      <c r="AH278" s="210">
        <f t="shared" si="19"/>
        <v>-1542.5800000000002</v>
      </c>
      <c r="AI278" s="211" t="s">
        <v>132</v>
      </c>
    </row>
    <row r="279" spans="1:35" x14ac:dyDescent="0.2">
      <c r="A279" s="203">
        <v>2026</v>
      </c>
      <c r="B279" s="203">
        <v>187</v>
      </c>
      <c r="C279" s="204">
        <v>46072</v>
      </c>
      <c r="D279" s="205" t="s">
        <v>1417</v>
      </c>
      <c r="E279" s="204">
        <v>46066</v>
      </c>
      <c r="F279" s="205" t="s">
        <v>1418</v>
      </c>
      <c r="G279" s="206">
        <v>137.02000000000001</v>
      </c>
      <c r="H279" s="206">
        <v>24.71</v>
      </c>
      <c r="I279" s="203" t="s">
        <v>122</v>
      </c>
      <c r="J279" s="206">
        <f t="shared" si="16"/>
        <v>112.31</v>
      </c>
      <c r="K279" s="203" t="s">
        <v>239</v>
      </c>
      <c r="L279" s="203" t="s">
        <v>563</v>
      </c>
      <c r="M279" s="203" t="s">
        <v>1419</v>
      </c>
      <c r="N279" s="204">
        <v>46070</v>
      </c>
      <c r="O279" s="205" t="s">
        <v>241</v>
      </c>
      <c r="P279" s="203" t="s">
        <v>242</v>
      </c>
      <c r="Q279" s="203" t="s">
        <v>242</v>
      </c>
      <c r="R279" s="203" t="s">
        <v>210</v>
      </c>
      <c r="S279" s="205" t="s">
        <v>211</v>
      </c>
      <c r="T279" s="203" t="s">
        <v>248</v>
      </c>
      <c r="U279" s="203">
        <v>250</v>
      </c>
      <c r="V279" s="203">
        <v>100</v>
      </c>
      <c r="W279" s="203">
        <v>23</v>
      </c>
      <c r="X279" s="203">
        <v>2026</v>
      </c>
      <c r="Y279" s="203">
        <v>444</v>
      </c>
      <c r="Z279" s="203">
        <v>0</v>
      </c>
      <c r="AA279" s="204">
        <v>46087</v>
      </c>
      <c r="AB279" s="203" t="s">
        <v>1390</v>
      </c>
      <c r="AC279" s="204">
        <v>46087</v>
      </c>
      <c r="AD279" s="207">
        <v>46100</v>
      </c>
      <c r="AE279" s="207">
        <v>46087</v>
      </c>
      <c r="AF279" s="211">
        <f t="shared" si="17"/>
        <v>-13</v>
      </c>
      <c r="AG279" s="209">
        <f t="shared" si="18"/>
        <v>112.31</v>
      </c>
      <c r="AH279" s="210">
        <f t="shared" si="19"/>
        <v>-1460.03</v>
      </c>
      <c r="AI279" s="211" t="s">
        <v>132</v>
      </c>
    </row>
    <row r="280" spans="1:35" x14ac:dyDescent="0.2">
      <c r="A280" s="203">
        <v>2026</v>
      </c>
      <c r="B280" s="203">
        <v>188</v>
      </c>
      <c r="C280" s="204">
        <v>46072</v>
      </c>
      <c r="D280" s="205" t="s">
        <v>1420</v>
      </c>
      <c r="E280" s="204">
        <v>46066</v>
      </c>
      <c r="F280" s="205" t="s">
        <v>1421</v>
      </c>
      <c r="G280" s="206">
        <v>133.08000000000001</v>
      </c>
      <c r="H280" s="206">
        <v>24</v>
      </c>
      <c r="I280" s="203" t="s">
        <v>122</v>
      </c>
      <c r="J280" s="206">
        <f t="shared" si="16"/>
        <v>109.08000000000001</v>
      </c>
      <c r="K280" s="203" t="s">
        <v>239</v>
      </c>
      <c r="L280" s="203" t="s">
        <v>563</v>
      </c>
      <c r="M280" s="203" t="s">
        <v>1422</v>
      </c>
      <c r="N280" s="204">
        <v>46070</v>
      </c>
      <c r="O280" s="205" t="s">
        <v>241</v>
      </c>
      <c r="P280" s="203" t="s">
        <v>242</v>
      </c>
      <c r="Q280" s="203" t="s">
        <v>242</v>
      </c>
      <c r="R280" s="203" t="s">
        <v>128</v>
      </c>
      <c r="S280" s="205" t="s">
        <v>129</v>
      </c>
      <c r="T280" s="203" t="s">
        <v>248</v>
      </c>
      <c r="U280" s="203">
        <v>250</v>
      </c>
      <c r="V280" s="203">
        <v>670</v>
      </c>
      <c r="W280" s="203">
        <v>8</v>
      </c>
      <c r="X280" s="203">
        <v>2026</v>
      </c>
      <c r="Y280" s="203">
        <v>467</v>
      </c>
      <c r="Z280" s="203">
        <v>0</v>
      </c>
      <c r="AA280" s="204">
        <v>46079</v>
      </c>
      <c r="AB280" s="203" t="s">
        <v>805</v>
      </c>
      <c r="AC280" s="204">
        <v>46079</v>
      </c>
      <c r="AD280" s="207">
        <v>46100</v>
      </c>
      <c r="AE280" s="207">
        <v>46079</v>
      </c>
      <c r="AF280" s="211">
        <f t="shared" si="17"/>
        <v>-21</v>
      </c>
      <c r="AG280" s="209">
        <f t="shared" si="18"/>
        <v>109.08000000000001</v>
      </c>
      <c r="AH280" s="210">
        <f t="shared" si="19"/>
        <v>-2290.6800000000003</v>
      </c>
      <c r="AI280" s="211" t="s">
        <v>132</v>
      </c>
    </row>
    <row r="281" spans="1:35" x14ac:dyDescent="0.2">
      <c r="A281" s="203">
        <v>2026</v>
      </c>
      <c r="B281" s="203">
        <v>189</v>
      </c>
      <c r="C281" s="204">
        <v>46072</v>
      </c>
      <c r="D281" s="205" t="s">
        <v>1423</v>
      </c>
      <c r="E281" s="204">
        <v>46066</v>
      </c>
      <c r="F281" s="205" t="s">
        <v>1424</v>
      </c>
      <c r="G281" s="206">
        <v>130.63999999999999</v>
      </c>
      <c r="H281" s="206">
        <v>23.56</v>
      </c>
      <c r="I281" s="203" t="s">
        <v>122</v>
      </c>
      <c r="J281" s="206">
        <f t="shared" si="16"/>
        <v>107.07999999999998</v>
      </c>
      <c r="K281" s="203" t="s">
        <v>239</v>
      </c>
      <c r="L281" s="203" t="s">
        <v>563</v>
      </c>
      <c r="M281" s="203" t="s">
        <v>1425</v>
      </c>
      <c r="N281" s="204">
        <v>46070</v>
      </c>
      <c r="O281" s="205" t="s">
        <v>241</v>
      </c>
      <c r="P281" s="203" t="s">
        <v>242</v>
      </c>
      <c r="Q281" s="203" t="s">
        <v>242</v>
      </c>
      <c r="R281" s="203" t="s">
        <v>210</v>
      </c>
      <c r="S281" s="205" t="s">
        <v>211</v>
      </c>
      <c r="T281" s="203" t="s">
        <v>248</v>
      </c>
      <c r="U281" s="203">
        <v>250</v>
      </c>
      <c r="V281" s="203">
        <v>100</v>
      </c>
      <c r="W281" s="203">
        <v>23</v>
      </c>
      <c r="X281" s="203">
        <v>2026</v>
      </c>
      <c r="Y281" s="203">
        <v>444</v>
      </c>
      <c r="Z281" s="203">
        <v>0</v>
      </c>
      <c r="AA281" s="204">
        <v>46087</v>
      </c>
      <c r="AB281" s="203" t="s">
        <v>1390</v>
      </c>
      <c r="AC281" s="204">
        <v>46087</v>
      </c>
      <c r="AD281" s="207">
        <v>46100</v>
      </c>
      <c r="AE281" s="207">
        <v>46087</v>
      </c>
      <c r="AF281" s="211">
        <f t="shared" si="17"/>
        <v>-13</v>
      </c>
      <c r="AG281" s="209">
        <f t="shared" si="18"/>
        <v>107.07999999999998</v>
      </c>
      <c r="AH281" s="210">
        <f t="shared" si="19"/>
        <v>-1392.0399999999997</v>
      </c>
      <c r="AI281" s="211" t="s">
        <v>132</v>
      </c>
    </row>
    <row r="282" spans="1:35" x14ac:dyDescent="0.2">
      <c r="A282" s="203">
        <v>2026</v>
      </c>
      <c r="B282" s="203">
        <v>190</v>
      </c>
      <c r="C282" s="204">
        <v>46072</v>
      </c>
      <c r="D282" s="205" t="s">
        <v>1426</v>
      </c>
      <c r="E282" s="204">
        <v>46066</v>
      </c>
      <c r="F282" s="205" t="s">
        <v>1427</v>
      </c>
      <c r="G282" s="206">
        <v>115.6</v>
      </c>
      <c r="H282" s="206">
        <v>20.85</v>
      </c>
      <c r="I282" s="203" t="s">
        <v>122</v>
      </c>
      <c r="J282" s="206">
        <f t="shared" si="16"/>
        <v>94.75</v>
      </c>
      <c r="K282" s="203" t="s">
        <v>239</v>
      </c>
      <c r="L282" s="203" t="s">
        <v>563</v>
      </c>
      <c r="M282" s="203" t="s">
        <v>1428</v>
      </c>
      <c r="N282" s="204">
        <v>46070</v>
      </c>
      <c r="O282" s="205" t="s">
        <v>241</v>
      </c>
      <c r="P282" s="203" t="s">
        <v>242</v>
      </c>
      <c r="Q282" s="203" t="s">
        <v>242</v>
      </c>
      <c r="R282" s="203" t="s">
        <v>128</v>
      </c>
      <c r="S282" s="205" t="s">
        <v>129</v>
      </c>
      <c r="T282" s="203" t="s">
        <v>243</v>
      </c>
      <c r="U282" s="203">
        <v>2890</v>
      </c>
      <c r="V282" s="203">
        <v>790</v>
      </c>
      <c r="W282" s="203">
        <v>1</v>
      </c>
      <c r="X282" s="203">
        <v>2026</v>
      </c>
      <c r="Y282" s="203">
        <v>474</v>
      </c>
      <c r="Z282" s="203">
        <v>0</v>
      </c>
      <c r="AA282" s="204">
        <v>46079</v>
      </c>
      <c r="AB282" s="203" t="s">
        <v>769</v>
      </c>
      <c r="AC282" s="204">
        <v>46079</v>
      </c>
      <c r="AD282" s="207">
        <v>46100</v>
      </c>
      <c r="AE282" s="207">
        <v>46079</v>
      </c>
      <c r="AF282" s="211">
        <f t="shared" si="17"/>
        <v>-21</v>
      </c>
      <c r="AG282" s="209">
        <f t="shared" si="18"/>
        <v>94.75</v>
      </c>
      <c r="AH282" s="210">
        <f t="shared" si="19"/>
        <v>-1989.75</v>
      </c>
      <c r="AI282" s="211" t="s">
        <v>132</v>
      </c>
    </row>
    <row r="283" spans="1:35" x14ac:dyDescent="0.2">
      <c r="A283" s="203">
        <v>2026</v>
      </c>
      <c r="B283" s="203">
        <v>191</v>
      </c>
      <c r="C283" s="204">
        <v>46072</v>
      </c>
      <c r="D283" s="205" t="s">
        <v>1429</v>
      </c>
      <c r="E283" s="204">
        <v>46066</v>
      </c>
      <c r="F283" s="205" t="s">
        <v>1430</v>
      </c>
      <c r="G283" s="206">
        <v>111.78</v>
      </c>
      <c r="H283" s="206">
        <v>20.16</v>
      </c>
      <c r="I283" s="203" t="s">
        <v>122</v>
      </c>
      <c r="J283" s="206">
        <f t="shared" si="16"/>
        <v>91.62</v>
      </c>
      <c r="K283" s="203" t="s">
        <v>239</v>
      </c>
      <c r="L283" s="203" t="s">
        <v>563</v>
      </c>
      <c r="M283" s="203" t="s">
        <v>1431</v>
      </c>
      <c r="N283" s="204">
        <v>46070</v>
      </c>
      <c r="O283" s="205" t="s">
        <v>241</v>
      </c>
      <c r="P283" s="203" t="s">
        <v>242</v>
      </c>
      <c r="Q283" s="203" t="s">
        <v>242</v>
      </c>
      <c r="R283" s="203" t="s">
        <v>184</v>
      </c>
      <c r="S283" s="205" t="s">
        <v>185</v>
      </c>
      <c r="T283" s="203" t="s">
        <v>248</v>
      </c>
      <c r="U283" s="203">
        <v>250</v>
      </c>
      <c r="V283" s="203">
        <v>620</v>
      </c>
      <c r="W283" s="203">
        <v>5</v>
      </c>
      <c r="X283" s="203">
        <v>2026</v>
      </c>
      <c r="Y283" s="203">
        <v>466</v>
      </c>
      <c r="Z283" s="203">
        <v>0</v>
      </c>
      <c r="AA283" s="204">
        <v>46087</v>
      </c>
      <c r="AB283" s="203" t="s">
        <v>1432</v>
      </c>
      <c r="AC283" s="204">
        <v>46087</v>
      </c>
      <c r="AD283" s="207">
        <v>46100</v>
      </c>
      <c r="AE283" s="207">
        <v>46087</v>
      </c>
      <c r="AF283" s="211">
        <f t="shared" si="17"/>
        <v>-13</v>
      </c>
      <c r="AG283" s="209">
        <f t="shared" si="18"/>
        <v>91.62</v>
      </c>
      <c r="AH283" s="210">
        <f t="shared" si="19"/>
        <v>-1191.06</v>
      </c>
      <c r="AI283" s="211" t="s">
        <v>132</v>
      </c>
    </row>
    <row r="284" spans="1:35" x14ac:dyDescent="0.2">
      <c r="A284" s="203">
        <v>2026</v>
      </c>
      <c r="B284" s="203">
        <v>192</v>
      </c>
      <c r="C284" s="204">
        <v>46072</v>
      </c>
      <c r="D284" s="205" t="s">
        <v>1433</v>
      </c>
      <c r="E284" s="204">
        <v>46066</v>
      </c>
      <c r="F284" s="205" t="s">
        <v>1434</v>
      </c>
      <c r="G284" s="206">
        <v>91.33</v>
      </c>
      <c r="H284" s="206">
        <v>16.47</v>
      </c>
      <c r="I284" s="203" t="s">
        <v>122</v>
      </c>
      <c r="J284" s="206">
        <f t="shared" si="16"/>
        <v>74.86</v>
      </c>
      <c r="K284" s="203" t="s">
        <v>239</v>
      </c>
      <c r="L284" s="203" t="s">
        <v>563</v>
      </c>
      <c r="M284" s="203" t="s">
        <v>1435</v>
      </c>
      <c r="N284" s="204">
        <v>46070</v>
      </c>
      <c r="O284" s="205" t="s">
        <v>241</v>
      </c>
      <c r="P284" s="203" t="s">
        <v>242</v>
      </c>
      <c r="Q284" s="203" t="s">
        <v>242</v>
      </c>
      <c r="R284" s="203" t="s">
        <v>210</v>
      </c>
      <c r="S284" s="205" t="s">
        <v>211</v>
      </c>
      <c r="T284" s="203" t="s">
        <v>248</v>
      </c>
      <c r="U284" s="203">
        <v>250</v>
      </c>
      <c r="V284" s="203">
        <v>100</v>
      </c>
      <c r="W284" s="203">
        <v>23</v>
      </c>
      <c r="X284" s="203">
        <v>2026</v>
      </c>
      <c r="Y284" s="203">
        <v>444</v>
      </c>
      <c r="Z284" s="203">
        <v>0</v>
      </c>
      <c r="AA284" s="204">
        <v>46087</v>
      </c>
      <c r="AB284" s="203" t="s">
        <v>1390</v>
      </c>
      <c r="AC284" s="204">
        <v>46087</v>
      </c>
      <c r="AD284" s="207">
        <v>46100</v>
      </c>
      <c r="AE284" s="207">
        <v>46087</v>
      </c>
      <c r="AF284" s="211">
        <f t="shared" si="17"/>
        <v>-13</v>
      </c>
      <c r="AG284" s="209">
        <f t="shared" si="18"/>
        <v>74.86</v>
      </c>
      <c r="AH284" s="210">
        <f t="shared" si="19"/>
        <v>-973.18</v>
      </c>
      <c r="AI284" s="211" t="s">
        <v>132</v>
      </c>
    </row>
    <row r="285" spans="1:35" x14ac:dyDescent="0.2">
      <c r="A285" s="203">
        <v>2026</v>
      </c>
      <c r="B285" s="203">
        <v>193</v>
      </c>
      <c r="C285" s="204">
        <v>46073</v>
      </c>
      <c r="D285" s="205" t="s">
        <v>1436</v>
      </c>
      <c r="E285" s="204">
        <v>46066</v>
      </c>
      <c r="F285" s="205" t="s">
        <v>1437</v>
      </c>
      <c r="G285" s="206">
        <v>3808.25</v>
      </c>
      <c r="H285" s="206">
        <v>686.73</v>
      </c>
      <c r="I285" s="203" t="s">
        <v>122</v>
      </c>
      <c r="J285" s="206">
        <f t="shared" si="16"/>
        <v>3121.52</v>
      </c>
      <c r="K285" s="203" t="s">
        <v>239</v>
      </c>
      <c r="L285" s="203" t="s">
        <v>563</v>
      </c>
      <c r="M285" s="203" t="s">
        <v>1438</v>
      </c>
      <c r="N285" s="204">
        <v>46070</v>
      </c>
      <c r="O285" s="205" t="s">
        <v>241</v>
      </c>
      <c r="P285" s="203" t="s">
        <v>242</v>
      </c>
      <c r="Q285" s="203" t="s">
        <v>242</v>
      </c>
      <c r="R285" s="203" t="s">
        <v>128</v>
      </c>
      <c r="S285" s="205" t="s">
        <v>129</v>
      </c>
      <c r="T285" s="203" t="s">
        <v>248</v>
      </c>
      <c r="U285" s="203">
        <v>250</v>
      </c>
      <c r="V285" s="203">
        <v>670</v>
      </c>
      <c r="W285" s="203">
        <v>8</v>
      </c>
      <c r="X285" s="203">
        <v>2026</v>
      </c>
      <c r="Y285" s="203">
        <v>467</v>
      </c>
      <c r="Z285" s="203">
        <v>0</v>
      </c>
      <c r="AA285" s="204">
        <v>46079</v>
      </c>
      <c r="AB285" s="203" t="s">
        <v>805</v>
      </c>
      <c r="AC285" s="204">
        <v>46079</v>
      </c>
      <c r="AD285" s="207">
        <v>46100</v>
      </c>
      <c r="AE285" s="207">
        <v>46079</v>
      </c>
      <c r="AF285" s="211">
        <f t="shared" si="17"/>
        <v>-21</v>
      </c>
      <c r="AG285" s="209">
        <f t="shared" si="18"/>
        <v>3121.52</v>
      </c>
      <c r="AH285" s="210">
        <f t="shared" si="19"/>
        <v>-65551.92</v>
      </c>
      <c r="AI285" s="211" t="s">
        <v>132</v>
      </c>
    </row>
    <row r="286" spans="1:35" x14ac:dyDescent="0.2">
      <c r="A286" s="203">
        <v>2026</v>
      </c>
      <c r="B286" s="203">
        <v>194</v>
      </c>
      <c r="C286" s="204">
        <v>46073</v>
      </c>
      <c r="D286" s="205" t="s">
        <v>1439</v>
      </c>
      <c r="E286" s="204">
        <v>46066</v>
      </c>
      <c r="F286" s="205" t="s">
        <v>1440</v>
      </c>
      <c r="G286" s="206">
        <v>552.67999999999995</v>
      </c>
      <c r="H286" s="206">
        <v>99.66</v>
      </c>
      <c r="I286" s="203" t="s">
        <v>122</v>
      </c>
      <c r="J286" s="206">
        <f t="shared" si="16"/>
        <v>453.02</v>
      </c>
      <c r="K286" s="203" t="s">
        <v>239</v>
      </c>
      <c r="L286" s="203" t="s">
        <v>563</v>
      </c>
      <c r="M286" s="203" t="s">
        <v>1441</v>
      </c>
      <c r="N286" s="204">
        <v>46070</v>
      </c>
      <c r="O286" s="205" t="s">
        <v>241</v>
      </c>
      <c r="P286" s="203" t="s">
        <v>242</v>
      </c>
      <c r="Q286" s="203" t="s">
        <v>242</v>
      </c>
      <c r="R286" s="203" t="s">
        <v>210</v>
      </c>
      <c r="S286" s="205" t="s">
        <v>211</v>
      </c>
      <c r="T286" s="203" t="s">
        <v>271</v>
      </c>
      <c r="U286" s="203">
        <v>1460</v>
      </c>
      <c r="V286" s="203">
        <v>404</v>
      </c>
      <c r="W286" s="203">
        <v>1</v>
      </c>
      <c r="X286" s="203">
        <v>2026</v>
      </c>
      <c r="Y286" s="203">
        <v>83</v>
      </c>
      <c r="Z286" s="203">
        <v>0</v>
      </c>
      <c r="AA286" s="204">
        <v>46087</v>
      </c>
      <c r="AB286" s="203" t="s">
        <v>1442</v>
      </c>
      <c r="AC286" s="204">
        <v>46087</v>
      </c>
      <c r="AD286" s="207">
        <v>46100</v>
      </c>
      <c r="AE286" s="207">
        <v>46087</v>
      </c>
      <c r="AF286" s="211">
        <f t="shared" si="17"/>
        <v>-13</v>
      </c>
      <c r="AG286" s="209">
        <f t="shared" si="18"/>
        <v>453.02</v>
      </c>
      <c r="AH286" s="210">
        <f t="shared" si="19"/>
        <v>-5889.26</v>
      </c>
      <c r="AI286" s="211" t="s">
        <v>132</v>
      </c>
    </row>
    <row r="287" spans="1:35" x14ac:dyDescent="0.2">
      <c r="A287" s="203">
        <v>2026</v>
      </c>
      <c r="B287" s="203">
        <v>195</v>
      </c>
      <c r="C287" s="204">
        <v>46073</v>
      </c>
      <c r="D287" s="205" t="s">
        <v>1443</v>
      </c>
      <c r="E287" s="204">
        <v>46066</v>
      </c>
      <c r="F287" s="205" t="s">
        <v>1444</v>
      </c>
      <c r="G287" s="206">
        <v>2290.81</v>
      </c>
      <c r="H287" s="206">
        <v>413.1</v>
      </c>
      <c r="I287" s="203" t="s">
        <v>122</v>
      </c>
      <c r="J287" s="206">
        <f t="shared" si="16"/>
        <v>1877.71</v>
      </c>
      <c r="K287" s="203" t="s">
        <v>239</v>
      </c>
      <c r="L287" s="203" t="s">
        <v>563</v>
      </c>
      <c r="M287" s="203" t="s">
        <v>1445</v>
      </c>
      <c r="N287" s="204">
        <v>46070</v>
      </c>
      <c r="O287" s="205" t="s">
        <v>241</v>
      </c>
      <c r="P287" s="203" t="s">
        <v>242</v>
      </c>
      <c r="Q287" s="203" t="s">
        <v>242</v>
      </c>
      <c r="R287" s="203" t="s">
        <v>210</v>
      </c>
      <c r="S287" s="205" t="s">
        <v>211</v>
      </c>
      <c r="T287" s="203" t="s">
        <v>253</v>
      </c>
      <c r="U287" s="203">
        <v>1570</v>
      </c>
      <c r="V287" s="203">
        <v>440</v>
      </c>
      <c r="W287" s="203">
        <v>9</v>
      </c>
      <c r="X287" s="203">
        <v>2026</v>
      </c>
      <c r="Y287" s="203">
        <v>456</v>
      </c>
      <c r="Z287" s="203">
        <v>0</v>
      </c>
      <c r="AA287" s="204">
        <v>46087</v>
      </c>
      <c r="AB287" s="203" t="s">
        <v>1400</v>
      </c>
      <c r="AC287" s="204">
        <v>46087</v>
      </c>
      <c r="AD287" s="207">
        <v>46100</v>
      </c>
      <c r="AE287" s="207">
        <v>46087</v>
      </c>
      <c r="AF287" s="211">
        <f t="shared" si="17"/>
        <v>-13</v>
      </c>
      <c r="AG287" s="209">
        <f t="shared" si="18"/>
        <v>1877.71</v>
      </c>
      <c r="AH287" s="210">
        <f t="shared" si="19"/>
        <v>-24410.23</v>
      </c>
      <c r="AI287" s="211" t="s">
        <v>132</v>
      </c>
    </row>
    <row r="288" spans="1:35" x14ac:dyDescent="0.2">
      <c r="A288" s="203">
        <v>2026</v>
      </c>
      <c r="B288" s="203">
        <v>196</v>
      </c>
      <c r="C288" s="204">
        <v>46073</v>
      </c>
      <c r="D288" s="205" t="s">
        <v>1446</v>
      </c>
      <c r="E288" s="204">
        <v>46066</v>
      </c>
      <c r="F288" s="205" t="s">
        <v>1447</v>
      </c>
      <c r="G288" s="206">
        <v>49.24</v>
      </c>
      <c r="H288" s="206">
        <v>8.8800000000000008</v>
      </c>
      <c r="I288" s="203" t="s">
        <v>122</v>
      </c>
      <c r="J288" s="206">
        <f t="shared" si="16"/>
        <v>40.36</v>
      </c>
      <c r="K288" s="203" t="s">
        <v>239</v>
      </c>
      <c r="L288" s="203" t="s">
        <v>563</v>
      </c>
      <c r="M288" s="203" t="s">
        <v>1448</v>
      </c>
      <c r="N288" s="204">
        <v>46070</v>
      </c>
      <c r="O288" s="205" t="s">
        <v>241</v>
      </c>
      <c r="P288" s="203" t="s">
        <v>242</v>
      </c>
      <c r="Q288" s="203" t="s">
        <v>242</v>
      </c>
      <c r="R288" s="203" t="s">
        <v>210</v>
      </c>
      <c r="S288" s="205" t="s">
        <v>211</v>
      </c>
      <c r="T288" s="203" t="s">
        <v>248</v>
      </c>
      <c r="U288" s="203">
        <v>250</v>
      </c>
      <c r="V288" s="203">
        <v>100</v>
      </c>
      <c r="W288" s="203">
        <v>23</v>
      </c>
      <c r="X288" s="203">
        <v>2026</v>
      </c>
      <c r="Y288" s="203">
        <v>444</v>
      </c>
      <c r="Z288" s="203">
        <v>0</v>
      </c>
      <c r="AA288" s="204">
        <v>46087</v>
      </c>
      <c r="AB288" s="203" t="s">
        <v>1390</v>
      </c>
      <c r="AC288" s="204">
        <v>46087</v>
      </c>
      <c r="AD288" s="207">
        <v>46100</v>
      </c>
      <c r="AE288" s="207">
        <v>46087</v>
      </c>
      <c r="AF288" s="211">
        <f t="shared" si="17"/>
        <v>-13</v>
      </c>
      <c r="AG288" s="209">
        <f t="shared" si="18"/>
        <v>40.36</v>
      </c>
      <c r="AH288" s="210">
        <f t="shared" si="19"/>
        <v>-524.67999999999995</v>
      </c>
      <c r="AI288" s="211" t="s">
        <v>132</v>
      </c>
    </row>
    <row r="289" spans="1:35" x14ac:dyDescent="0.2">
      <c r="A289" s="203">
        <v>2026</v>
      </c>
      <c r="B289" s="203">
        <v>197</v>
      </c>
      <c r="C289" s="204">
        <v>46073</v>
      </c>
      <c r="D289" s="205" t="s">
        <v>1449</v>
      </c>
      <c r="E289" s="204">
        <v>46066</v>
      </c>
      <c r="F289" s="205" t="s">
        <v>1450</v>
      </c>
      <c r="G289" s="206">
        <v>18.690000000000001</v>
      </c>
      <c r="H289" s="206">
        <v>3.37</v>
      </c>
      <c r="I289" s="203" t="s">
        <v>122</v>
      </c>
      <c r="J289" s="206">
        <f t="shared" si="16"/>
        <v>15.32</v>
      </c>
      <c r="K289" s="203" t="s">
        <v>239</v>
      </c>
      <c r="L289" s="203" t="s">
        <v>563</v>
      </c>
      <c r="M289" s="203" t="s">
        <v>1451</v>
      </c>
      <c r="N289" s="204">
        <v>46070</v>
      </c>
      <c r="O289" s="205" t="s">
        <v>241</v>
      </c>
      <c r="P289" s="203" t="s">
        <v>242</v>
      </c>
      <c r="Q289" s="203" t="s">
        <v>242</v>
      </c>
      <c r="R289" s="203" t="s">
        <v>210</v>
      </c>
      <c r="S289" s="205" t="s">
        <v>211</v>
      </c>
      <c r="T289" s="203" t="s">
        <v>248</v>
      </c>
      <c r="U289" s="203">
        <v>250</v>
      </c>
      <c r="V289" s="203">
        <v>100</v>
      </c>
      <c r="W289" s="203">
        <v>23</v>
      </c>
      <c r="X289" s="203">
        <v>2026</v>
      </c>
      <c r="Y289" s="203">
        <v>444</v>
      </c>
      <c r="Z289" s="203">
        <v>0</v>
      </c>
      <c r="AA289" s="204">
        <v>46087</v>
      </c>
      <c r="AB289" s="203" t="s">
        <v>1390</v>
      </c>
      <c r="AC289" s="204">
        <v>46087</v>
      </c>
      <c r="AD289" s="207">
        <v>46100</v>
      </c>
      <c r="AE289" s="207">
        <v>46087</v>
      </c>
      <c r="AF289" s="211">
        <f t="shared" si="17"/>
        <v>-13</v>
      </c>
      <c r="AG289" s="209">
        <f t="shared" si="18"/>
        <v>15.32</v>
      </c>
      <c r="AH289" s="210">
        <f t="shared" si="19"/>
        <v>-199.16</v>
      </c>
      <c r="AI289" s="211" t="s">
        <v>132</v>
      </c>
    </row>
    <row r="290" spans="1:35" x14ac:dyDescent="0.2">
      <c r="A290" s="203">
        <v>2026</v>
      </c>
      <c r="B290" s="203">
        <v>198</v>
      </c>
      <c r="C290" s="204">
        <v>46073</v>
      </c>
      <c r="D290" s="205" t="s">
        <v>1452</v>
      </c>
      <c r="E290" s="204">
        <v>46066</v>
      </c>
      <c r="F290" s="205" t="s">
        <v>1453</v>
      </c>
      <c r="G290" s="206">
        <v>18.690000000000001</v>
      </c>
      <c r="H290" s="206">
        <v>3.37</v>
      </c>
      <c r="I290" s="203" t="s">
        <v>122</v>
      </c>
      <c r="J290" s="206">
        <f t="shared" si="16"/>
        <v>15.32</v>
      </c>
      <c r="K290" s="203" t="s">
        <v>239</v>
      </c>
      <c r="L290" s="203" t="s">
        <v>563</v>
      </c>
      <c r="M290" s="203" t="s">
        <v>1454</v>
      </c>
      <c r="N290" s="204">
        <v>46070</v>
      </c>
      <c r="O290" s="205" t="s">
        <v>241</v>
      </c>
      <c r="P290" s="203" t="s">
        <v>242</v>
      </c>
      <c r="Q290" s="203" t="s">
        <v>242</v>
      </c>
      <c r="R290" s="203" t="s">
        <v>210</v>
      </c>
      <c r="S290" s="205" t="s">
        <v>211</v>
      </c>
      <c r="T290" s="203" t="s">
        <v>248</v>
      </c>
      <c r="U290" s="203">
        <v>250</v>
      </c>
      <c r="V290" s="203">
        <v>560</v>
      </c>
      <c r="W290" s="203">
        <v>3</v>
      </c>
      <c r="X290" s="203">
        <v>2026</v>
      </c>
      <c r="Y290" s="203">
        <v>465</v>
      </c>
      <c r="Z290" s="203">
        <v>0</v>
      </c>
      <c r="AA290" s="204">
        <v>46087</v>
      </c>
      <c r="AB290" s="203" t="s">
        <v>1455</v>
      </c>
      <c r="AC290" s="204">
        <v>46087</v>
      </c>
      <c r="AD290" s="207">
        <v>46100</v>
      </c>
      <c r="AE290" s="207">
        <v>46087</v>
      </c>
      <c r="AF290" s="211">
        <f t="shared" si="17"/>
        <v>-13</v>
      </c>
      <c r="AG290" s="209">
        <f t="shared" si="18"/>
        <v>15.32</v>
      </c>
      <c r="AH290" s="210">
        <f t="shared" si="19"/>
        <v>-199.16</v>
      </c>
      <c r="AI290" s="211" t="s">
        <v>132</v>
      </c>
    </row>
    <row r="291" spans="1:35" x14ac:dyDescent="0.2">
      <c r="A291" s="203">
        <v>2026</v>
      </c>
      <c r="B291" s="203">
        <v>199</v>
      </c>
      <c r="C291" s="204">
        <v>46073</v>
      </c>
      <c r="D291" s="205" t="s">
        <v>1456</v>
      </c>
      <c r="E291" s="204">
        <v>46066</v>
      </c>
      <c r="F291" s="205" t="s">
        <v>1457</v>
      </c>
      <c r="G291" s="206">
        <v>30.93</v>
      </c>
      <c r="H291" s="206">
        <v>5.58</v>
      </c>
      <c r="I291" s="203" t="s">
        <v>122</v>
      </c>
      <c r="J291" s="206">
        <f t="shared" si="16"/>
        <v>25.35</v>
      </c>
      <c r="K291" s="203" t="s">
        <v>239</v>
      </c>
      <c r="L291" s="203" t="s">
        <v>563</v>
      </c>
      <c r="M291" s="203" t="s">
        <v>1458</v>
      </c>
      <c r="N291" s="204">
        <v>46070</v>
      </c>
      <c r="O291" s="205" t="s">
        <v>241</v>
      </c>
      <c r="P291" s="203" t="s">
        <v>242</v>
      </c>
      <c r="Q291" s="203" t="s">
        <v>242</v>
      </c>
      <c r="R291" s="203" t="s">
        <v>210</v>
      </c>
      <c r="S291" s="205" t="s">
        <v>211</v>
      </c>
      <c r="T291" s="203" t="s">
        <v>248</v>
      </c>
      <c r="U291" s="203">
        <v>250</v>
      </c>
      <c r="V291" s="203">
        <v>100</v>
      </c>
      <c r="W291" s="203">
        <v>23</v>
      </c>
      <c r="X291" s="203">
        <v>2026</v>
      </c>
      <c r="Y291" s="203">
        <v>444</v>
      </c>
      <c r="Z291" s="203">
        <v>0</v>
      </c>
      <c r="AA291" s="204">
        <v>46087</v>
      </c>
      <c r="AB291" s="203" t="s">
        <v>1390</v>
      </c>
      <c r="AC291" s="204">
        <v>46087</v>
      </c>
      <c r="AD291" s="207">
        <v>46100</v>
      </c>
      <c r="AE291" s="207">
        <v>46087</v>
      </c>
      <c r="AF291" s="211">
        <f t="shared" si="17"/>
        <v>-13</v>
      </c>
      <c r="AG291" s="209">
        <f t="shared" si="18"/>
        <v>25.35</v>
      </c>
      <c r="AH291" s="210">
        <f t="shared" si="19"/>
        <v>-329.55</v>
      </c>
      <c r="AI291" s="211" t="s">
        <v>132</v>
      </c>
    </row>
    <row r="292" spans="1:35" x14ac:dyDescent="0.2">
      <c r="A292" s="203">
        <v>2026</v>
      </c>
      <c r="B292" s="203">
        <v>200</v>
      </c>
      <c r="C292" s="204">
        <v>46073</v>
      </c>
      <c r="D292" s="205" t="s">
        <v>674</v>
      </c>
      <c r="E292" s="204">
        <v>46068</v>
      </c>
      <c r="F292" s="205" t="s">
        <v>1459</v>
      </c>
      <c r="G292" s="206">
        <v>1217.56</v>
      </c>
      <c r="H292" s="206">
        <v>219.56</v>
      </c>
      <c r="I292" s="203" t="s">
        <v>122</v>
      </c>
      <c r="J292" s="206">
        <f t="shared" si="16"/>
        <v>998</v>
      </c>
      <c r="K292" s="203" t="s">
        <v>1133</v>
      </c>
      <c r="L292" s="203" t="s">
        <v>563</v>
      </c>
      <c r="M292" s="203" t="s">
        <v>1460</v>
      </c>
      <c r="N292" s="204">
        <v>46071</v>
      </c>
      <c r="O292" s="205" t="s">
        <v>378</v>
      </c>
      <c r="P292" s="203" t="s">
        <v>379</v>
      </c>
      <c r="Q292" s="203" t="s">
        <v>379</v>
      </c>
      <c r="R292" s="203" t="s">
        <v>128</v>
      </c>
      <c r="S292" s="205" t="s">
        <v>129</v>
      </c>
      <c r="T292" s="203" t="s">
        <v>212</v>
      </c>
      <c r="U292" s="203">
        <v>140</v>
      </c>
      <c r="V292" s="203">
        <v>100</v>
      </c>
      <c r="W292" s="203">
        <v>8</v>
      </c>
      <c r="X292" s="203">
        <v>2026</v>
      </c>
      <c r="Y292" s="203">
        <v>635</v>
      </c>
      <c r="Z292" s="203">
        <v>0</v>
      </c>
      <c r="AA292" s="204">
        <v>46079</v>
      </c>
      <c r="AB292" s="203" t="s">
        <v>1461</v>
      </c>
      <c r="AC292" s="204">
        <v>46079</v>
      </c>
      <c r="AD292" s="207">
        <v>46101</v>
      </c>
      <c r="AE292" s="207">
        <v>46079</v>
      </c>
      <c r="AF292" s="211">
        <f t="shared" si="17"/>
        <v>-22</v>
      </c>
      <c r="AG292" s="209">
        <f t="shared" si="18"/>
        <v>998</v>
      </c>
      <c r="AH292" s="210">
        <f t="shared" si="19"/>
        <v>-21956</v>
      </c>
      <c r="AI292" s="211" t="s">
        <v>132</v>
      </c>
    </row>
    <row r="293" spans="1:35" x14ac:dyDescent="0.2">
      <c r="A293" s="203">
        <v>2026</v>
      </c>
      <c r="B293" s="203">
        <v>201</v>
      </c>
      <c r="C293" s="204">
        <v>46073</v>
      </c>
      <c r="D293" s="205" t="s">
        <v>1462</v>
      </c>
      <c r="E293" s="204">
        <v>46066</v>
      </c>
      <c r="F293" s="205" t="s">
        <v>1463</v>
      </c>
      <c r="G293" s="206">
        <v>427.24</v>
      </c>
      <c r="H293" s="206">
        <v>77.040000000000006</v>
      </c>
      <c r="I293" s="203" t="s">
        <v>122</v>
      </c>
      <c r="J293" s="206">
        <f t="shared" si="16"/>
        <v>350.2</v>
      </c>
      <c r="K293" s="203" t="s">
        <v>1464</v>
      </c>
      <c r="L293" s="203" t="s">
        <v>563</v>
      </c>
      <c r="M293" s="203" t="s">
        <v>1465</v>
      </c>
      <c r="N293" s="204">
        <v>46071</v>
      </c>
      <c r="O293" s="205" t="s">
        <v>1466</v>
      </c>
      <c r="P293" s="203" t="s">
        <v>1467</v>
      </c>
      <c r="Q293" s="203" t="s">
        <v>1467</v>
      </c>
      <c r="R293" s="203" t="s">
        <v>128</v>
      </c>
      <c r="S293" s="205" t="s">
        <v>129</v>
      </c>
      <c r="T293" s="203" t="s">
        <v>220</v>
      </c>
      <c r="U293" s="203">
        <v>800</v>
      </c>
      <c r="V293" s="203">
        <v>100</v>
      </c>
      <c r="W293" s="203">
        <v>5</v>
      </c>
      <c r="X293" s="203">
        <v>2026</v>
      </c>
      <c r="Y293" s="203">
        <v>85</v>
      </c>
      <c r="Z293" s="203">
        <v>0</v>
      </c>
      <c r="AA293" s="204">
        <v>46079</v>
      </c>
      <c r="AB293" s="203" t="s">
        <v>1468</v>
      </c>
      <c r="AC293" s="204">
        <v>46079</v>
      </c>
      <c r="AD293" s="207">
        <v>46101</v>
      </c>
      <c r="AE293" s="207">
        <v>46079</v>
      </c>
      <c r="AF293" s="211">
        <f t="shared" si="17"/>
        <v>-22</v>
      </c>
      <c r="AG293" s="209">
        <f t="shared" si="18"/>
        <v>350.2</v>
      </c>
      <c r="AH293" s="210">
        <f t="shared" si="19"/>
        <v>-7704.4</v>
      </c>
      <c r="AI293" s="211" t="s">
        <v>132</v>
      </c>
    </row>
    <row r="294" spans="1:35" x14ac:dyDescent="0.2">
      <c r="A294" s="203">
        <v>2026</v>
      </c>
      <c r="B294" s="203">
        <v>202</v>
      </c>
      <c r="C294" s="204">
        <v>46076</v>
      </c>
      <c r="D294" s="205" t="s">
        <v>1469</v>
      </c>
      <c r="E294" s="204">
        <v>46064</v>
      </c>
      <c r="F294" s="205" t="s">
        <v>1470</v>
      </c>
      <c r="G294" s="206">
        <v>139.08000000000001</v>
      </c>
      <c r="H294" s="206">
        <v>25.08</v>
      </c>
      <c r="I294" s="203" t="s">
        <v>122</v>
      </c>
      <c r="J294" s="206">
        <f t="shared" si="16"/>
        <v>114.00000000000001</v>
      </c>
      <c r="K294" s="203" t="s">
        <v>1471</v>
      </c>
      <c r="L294" s="203" t="s">
        <v>563</v>
      </c>
      <c r="M294" s="203" t="s">
        <v>1472</v>
      </c>
      <c r="N294" s="204">
        <v>46073</v>
      </c>
      <c r="O294" s="205" t="s">
        <v>1283</v>
      </c>
      <c r="P294" s="203" t="s">
        <v>1284</v>
      </c>
      <c r="Q294" s="203" t="s">
        <v>1284</v>
      </c>
      <c r="R294" s="203" t="s">
        <v>210</v>
      </c>
      <c r="S294" s="205" t="s">
        <v>211</v>
      </c>
      <c r="T294" s="203" t="s">
        <v>212</v>
      </c>
      <c r="U294" s="203">
        <v>140</v>
      </c>
      <c r="V294" s="203">
        <v>100</v>
      </c>
      <c r="W294" s="203">
        <v>14</v>
      </c>
      <c r="X294" s="203">
        <v>2026</v>
      </c>
      <c r="Y294" s="203">
        <v>88</v>
      </c>
      <c r="Z294" s="203">
        <v>0</v>
      </c>
      <c r="AA294" s="204">
        <v>46087</v>
      </c>
      <c r="AB294" s="203" t="s">
        <v>1473</v>
      </c>
      <c r="AC294" s="204">
        <v>46087</v>
      </c>
      <c r="AD294" s="207">
        <v>46103</v>
      </c>
      <c r="AE294" s="207">
        <v>46087</v>
      </c>
      <c r="AF294" s="211">
        <f t="shared" si="17"/>
        <v>-16</v>
      </c>
      <c r="AG294" s="209">
        <f t="shared" si="18"/>
        <v>114.00000000000001</v>
      </c>
      <c r="AH294" s="210">
        <f t="shared" si="19"/>
        <v>-1824.0000000000002</v>
      </c>
      <c r="AI294" s="211" t="s">
        <v>132</v>
      </c>
    </row>
    <row r="295" spans="1:35" x14ac:dyDescent="0.2">
      <c r="A295" s="203">
        <v>2026</v>
      </c>
      <c r="B295" s="203">
        <v>203</v>
      </c>
      <c r="C295" s="204">
        <v>46076</v>
      </c>
      <c r="D295" s="205" t="s">
        <v>1474</v>
      </c>
      <c r="E295" s="204">
        <v>46065</v>
      </c>
      <c r="F295" s="205" t="s">
        <v>1475</v>
      </c>
      <c r="G295" s="206">
        <v>530.70000000000005</v>
      </c>
      <c r="H295" s="206">
        <v>95.7</v>
      </c>
      <c r="I295" s="203" t="s">
        <v>122</v>
      </c>
      <c r="J295" s="206">
        <f t="shared" si="16"/>
        <v>435.00000000000006</v>
      </c>
      <c r="K295" s="203" t="s">
        <v>1476</v>
      </c>
      <c r="L295" s="203" t="s">
        <v>563</v>
      </c>
      <c r="M295" s="203" t="s">
        <v>1477</v>
      </c>
      <c r="N295" s="204">
        <v>46073</v>
      </c>
      <c r="O295" s="205" t="s">
        <v>1283</v>
      </c>
      <c r="P295" s="203" t="s">
        <v>1284</v>
      </c>
      <c r="Q295" s="203" t="s">
        <v>1284</v>
      </c>
      <c r="R295" s="203" t="s">
        <v>210</v>
      </c>
      <c r="S295" s="205" t="s">
        <v>211</v>
      </c>
      <c r="T295" s="203" t="s">
        <v>523</v>
      </c>
      <c r="U295" s="203">
        <v>790</v>
      </c>
      <c r="V295" s="203">
        <v>100</v>
      </c>
      <c r="W295" s="203">
        <v>99</v>
      </c>
      <c r="X295" s="203">
        <v>2026</v>
      </c>
      <c r="Y295" s="203">
        <v>101</v>
      </c>
      <c r="Z295" s="203">
        <v>0</v>
      </c>
      <c r="AA295" s="204">
        <v>46087</v>
      </c>
      <c r="AB295" s="203" t="s">
        <v>1478</v>
      </c>
      <c r="AC295" s="204">
        <v>46087</v>
      </c>
      <c r="AD295" s="207">
        <v>46103</v>
      </c>
      <c r="AE295" s="207">
        <v>46087</v>
      </c>
      <c r="AF295" s="211">
        <f t="shared" si="17"/>
        <v>-16</v>
      </c>
      <c r="AG295" s="209">
        <f t="shared" si="18"/>
        <v>435.00000000000006</v>
      </c>
      <c r="AH295" s="210">
        <f t="shared" si="19"/>
        <v>-6960.0000000000009</v>
      </c>
      <c r="AI295" s="211" t="s">
        <v>132</v>
      </c>
    </row>
    <row r="296" spans="1:35" x14ac:dyDescent="0.2">
      <c r="A296" s="203">
        <v>2026</v>
      </c>
      <c r="B296" s="203">
        <v>204</v>
      </c>
      <c r="C296" s="204">
        <v>46076</v>
      </c>
      <c r="D296" s="205" t="s">
        <v>1479</v>
      </c>
      <c r="E296" s="204">
        <v>46064</v>
      </c>
      <c r="F296" s="205" t="s">
        <v>1480</v>
      </c>
      <c r="G296" s="206">
        <v>3037.8</v>
      </c>
      <c r="H296" s="206">
        <v>547.79999999999995</v>
      </c>
      <c r="I296" s="203" t="s">
        <v>122</v>
      </c>
      <c r="J296" s="206">
        <f t="shared" si="16"/>
        <v>2490</v>
      </c>
      <c r="K296" s="203" t="s">
        <v>1481</v>
      </c>
      <c r="L296" s="203" t="s">
        <v>563</v>
      </c>
      <c r="M296" s="203" t="s">
        <v>1482</v>
      </c>
      <c r="N296" s="204">
        <v>46073</v>
      </c>
      <c r="O296" s="205" t="s">
        <v>1283</v>
      </c>
      <c r="P296" s="203" t="s">
        <v>1284</v>
      </c>
      <c r="Q296" s="203" t="s">
        <v>1284</v>
      </c>
      <c r="R296" s="203" t="s">
        <v>128</v>
      </c>
      <c r="S296" s="205" t="s">
        <v>129</v>
      </c>
      <c r="T296" s="203" t="s">
        <v>1049</v>
      </c>
      <c r="U296" s="203">
        <v>8330</v>
      </c>
      <c r="V296" s="203">
        <v>1130</v>
      </c>
      <c r="W296" s="203">
        <v>2</v>
      </c>
      <c r="X296" s="203">
        <v>2023</v>
      </c>
      <c r="Y296" s="203">
        <v>666</v>
      </c>
      <c r="Z296" s="203">
        <v>0</v>
      </c>
      <c r="AA296" s="204">
        <v>46079</v>
      </c>
      <c r="AB296" s="203" t="s">
        <v>1483</v>
      </c>
      <c r="AC296" s="204">
        <v>46079</v>
      </c>
      <c r="AD296" s="207">
        <v>46103</v>
      </c>
      <c r="AE296" s="207">
        <v>46079</v>
      </c>
      <c r="AF296" s="211">
        <f t="shared" si="17"/>
        <v>-24</v>
      </c>
      <c r="AG296" s="209">
        <f t="shared" si="18"/>
        <v>2490</v>
      </c>
      <c r="AH296" s="210">
        <f t="shared" si="19"/>
        <v>-59760</v>
      </c>
      <c r="AI296" s="211" t="s">
        <v>132</v>
      </c>
    </row>
    <row r="297" spans="1:35" x14ac:dyDescent="0.2">
      <c r="A297" s="203">
        <v>2026</v>
      </c>
      <c r="B297" s="203">
        <v>205</v>
      </c>
      <c r="C297" s="204">
        <v>46076</v>
      </c>
      <c r="D297" s="205" t="s">
        <v>1484</v>
      </c>
      <c r="E297" s="204">
        <v>46072</v>
      </c>
      <c r="F297" s="205" t="s">
        <v>1485</v>
      </c>
      <c r="G297" s="206">
        <v>12056.55</v>
      </c>
      <c r="H297" s="206">
        <v>2473.4899999999998</v>
      </c>
      <c r="I297" s="203" t="s">
        <v>122</v>
      </c>
      <c r="J297" s="206">
        <f t="shared" si="16"/>
        <v>9583.06</v>
      </c>
      <c r="K297" s="203" t="s">
        <v>1486</v>
      </c>
      <c r="L297" s="203" t="s">
        <v>563</v>
      </c>
      <c r="M297" s="203" t="s">
        <v>1487</v>
      </c>
      <c r="N297" s="204">
        <v>46073</v>
      </c>
      <c r="O297" s="205" t="s">
        <v>496</v>
      </c>
      <c r="P297" s="203" t="s">
        <v>497</v>
      </c>
      <c r="Q297" s="203" t="s">
        <v>497</v>
      </c>
      <c r="R297" s="203" t="s">
        <v>210</v>
      </c>
      <c r="S297" s="205" t="s">
        <v>211</v>
      </c>
      <c r="T297" s="203" t="s">
        <v>253</v>
      </c>
      <c r="U297" s="203">
        <v>1570</v>
      </c>
      <c r="V297" s="203">
        <v>440</v>
      </c>
      <c r="W297" s="203">
        <v>1</v>
      </c>
      <c r="X297" s="203">
        <v>2026</v>
      </c>
      <c r="Y297" s="203">
        <v>94</v>
      </c>
      <c r="Z297" s="203">
        <v>0</v>
      </c>
      <c r="AA297" s="204">
        <v>46087</v>
      </c>
      <c r="AB297" s="203" t="s">
        <v>1488</v>
      </c>
      <c r="AC297" s="204">
        <v>46087</v>
      </c>
      <c r="AD297" s="207">
        <v>46103</v>
      </c>
      <c r="AE297" s="207">
        <v>46087</v>
      </c>
      <c r="AF297" s="211">
        <f t="shared" si="17"/>
        <v>-16</v>
      </c>
      <c r="AG297" s="209">
        <f t="shared" si="18"/>
        <v>9583.06</v>
      </c>
      <c r="AH297" s="210">
        <f t="shared" si="19"/>
        <v>-153328.95999999999</v>
      </c>
      <c r="AI297" s="211" t="s">
        <v>132</v>
      </c>
    </row>
    <row r="298" spans="1:35" x14ac:dyDescent="0.2">
      <c r="A298" s="203">
        <v>2026</v>
      </c>
      <c r="B298" s="203">
        <v>206</v>
      </c>
      <c r="C298" s="204">
        <v>46076</v>
      </c>
      <c r="D298" s="205" t="s">
        <v>1489</v>
      </c>
      <c r="E298" s="204">
        <v>46072</v>
      </c>
      <c r="F298" s="205" t="s">
        <v>1490</v>
      </c>
      <c r="G298" s="206">
        <v>6739.17</v>
      </c>
      <c r="H298" s="206">
        <v>1382.59</v>
      </c>
      <c r="I298" s="203" t="s">
        <v>122</v>
      </c>
      <c r="J298" s="206">
        <f t="shared" si="16"/>
        <v>5356.58</v>
      </c>
      <c r="K298" s="203" t="s">
        <v>1486</v>
      </c>
      <c r="L298" s="203" t="s">
        <v>563</v>
      </c>
      <c r="M298" s="203" t="s">
        <v>1491</v>
      </c>
      <c r="N298" s="204">
        <v>46073</v>
      </c>
      <c r="O298" s="205" t="s">
        <v>496</v>
      </c>
      <c r="P298" s="203" t="s">
        <v>497</v>
      </c>
      <c r="Q298" s="203" t="s">
        <v>497</v>
      </c>
      <c r="R298" s="203" t="s">
        <v>128</v>
      </c>
      <c r="S298" s="205" t="s">
        <v>129</v>
      </c>
      <c r="T298" s="203" t="s">
        <v>498</v>
      </c>
      <c r="U298" s="203">
        <v>2340</v>
      </c>
      <c r="V298" s="203">
        <v>670</v>
      </c>
      <c r="W298" s="203">
        <v>1</v>
      </c>
      <c r="X298" s="203">
        <v>2026</v>
      </c>
      <c r="Y298" s="203">
        <v>96</v>
      </c>
      <c r="Z298" s="203">
        <v>0</v>
      </c>
      <c r="AA298" s="204">
        <v>46079</v>
      </c>
      <c r="AB298" s="203" t="s">
        <v>1492</v>
      </c>
      <c r="AC298" s="204">
        <v>46079</v>
      </c>
      <c r="AD298" s="207">
        <v>46103</v>
      </c>
      <c r="AE298" s="207">
        <v>46079</v>
      </c>
      <c r="AF298" s="211">
        <f t="shared" si="17"/>
        <v>-24</v>
      </c>
      <c r="AG298" s="209">
        <f t="shared" si="18"/>
        <v>5356.58</v>
      </c>
      <c r="AH298" s="210">
        <f t="shared" si="19"/>
        <v>-128557.92</v>
      </c>
      <c r="AI298" s="211" t="s">
        <v>132</v>
      </c>
    </row>
    <row r="299" spans="1:35" x14ac:dyDescent="0.2">
      <c r="A299" s="203">
        <v>2026</v>
      </c>
      <c r="B299" s="203">
        <v>207</v>
      </c>
      <c r="C299" s="204">
        <v>46076</v>
      </c>
      <c r="D299" s="205" t="s">
        <v>1493</v>
      </c>
      <c r="E299" s="204">
        <v>46072</v>
      </c>
      <c r="F299" s="205" t="s">
        <v>1494</v>
      </c>
      <c r="G299" s="206">
        <v>4220.75</v>
      </c>
      <c r="H299" s="206">
        <v>865.92</v>
      </c>
      <c r="I299" s="203" t="s">
        <v>122</v>
      </c>
      <c r="J299" s="206">
        <f t="shared" si="16"/>
        <v>3354.83</v>
      </c>
      <c r="K299" s="203" t="s">
        <v>1486</v>
      </c>
      <c r="L299" s="203" t="s">
        <v>563</v>
      </c>
      <c r="M299" s="203" t="s">
        <v>1495</v>
      </c>
      <c r="N299" s="204">
        <v>46073</v>
      </c>
      <c r="O299" s="205" t="s">
        <v>496</v>
      </c>
      <c r="P299" s="203" t="s">
        <v>497</v>
      </c>
      <c r="Q299" s="203" t="s">
        <v>497</v>
      </c>
      <c r="R299" s="203" t="s">
        <v>210</v>
      </c>
      <c r="S299" s="205" t="s">
        <v>211</v>
      </c>
      <c r="T299" s="203" t="s">
        <v>248</v>
      </c>
      <c r="U299" s="203">
        <v>250</v>
      </c>
      <c r="V299" s="203">
        <v>100</v>
      </c>
      <c r="W299" s="203">
        <v>4</v>
      </c>
      <c r="X299" s="203">
        <v>2026</v>
      </c>
      <c r="Y299" s="203">
        <v>91</v>
      </c>
      <c r="Z299" s="203">
        <v>0</v>
      </c>
      <c r="AA299" s="204">
        <v>46087</v>
      </c>
      <c r="AB299" s="203" t="s">
        <v>1496</v>
      </c>
      <c r="AC299" s="204">
        <v>46087</v>
      </c>
      <c r="AD299" s="207">
        <v>46103</v>
      </c>
      <c r="AE299" s="207">
        <v>46087</v>
      </c>
      <c r="AF299" s="211">
        <f t="shared" si="17"/>
        <v>-16</v>
      </c>
      <c r="AG299" s="209">
        <f t="shared" si="18"/>
        <v>3354.83</v>
      </c>
      <c r="AH299" s="210">
        <f t="shared" si="19"/>
        <v>-53677.279999999999</v>
      </c>
      <c r="AI299" s="211" t="s">
        <v>132</v>
      </c>
    </row>
    <row r="300" spans="1:35" x14ac:dyDescent="0.2">
      <c r="A300" s="203">
        <v>2026</v>
      </c>
      <c r="B300" s="203">
        <v>208</v>
      </c>
      <c r="C300" s="204">
        <v>46076</v>
      </c>
      <c r="D300" s="205" t="s">
        <v>1497</v>
      </c>
      <c r="E300" s="204">
        <v>46072</v>
      </c>
      <c r="F300" s="205" t="s">
        <v>1498</v>
      </c>
      <c r="G300" s="206">
        <v>2591.73</v>
      </c>
      <c r="H300" s="206">
        <v>467.36</v>
      </c>
      <c r="I300" s="203" t="s">
        <v>122</v>
      </c>
      <c r="J300" s="206">
        <f t="shared" si="16"/>
        <v>2124.37</v>
      </c>
      <c r="K300" s="203" t="s">
        <v>1486</v>
      </c>
      <c r="L300" s="203" t="s">
        <v>563</v>
      </c>
      <c r="M300" s="203" t="s">
        <v>1499</v>
      </c>
      <c r="N300" s="204">
        <v>46073</v>
      </c>
      <c r="O300" s="205" t="s">
        <v>496</v>
      </c>
      <c r="P300" s="203" t="s">
        <v>497</v>
      </c>
      <c r="Q300" s="203" t="s">
        <v>497</v>
      </c>
      <c r="R300" s="203" t="s">
        <v>128</v>
      </c>
      <c r="S300" s="205" t="s">
        <v>129</v>
      </c>
      <c r="T300" s="203" t="s">
        <v>498</v>
      </c>
      <c r="U300" s="203">
        <v>2340</v>
      </c>
      <c r="V300" s="203">
        <v>670</v>
      </c>
      <c r="W300" s="203">
        <v>1</v>
      </c>
      <c r="X300" s="203">
        <v>2026</v>
      </c>
      <c r="Y300" s="203">
        <v>96</v>
      </c>
      <c r="Z300" s="203">
        <v>0</v>
      </c>
      <c r="AA300" s="204">
        <v>46079</v>
      </c>
      <c r="AB300" s="203" t="s">
        <v>1492</v>
      </c>
      <c r="AC300" s="204">
        <v>46079</v>
      </c>
      <c r="AD300" s="207">
        <v>46103</v>
      </c>
      <c r="AE300" s="207">
        <v>46079</v>
      </c>
      <c r="AF300" s="211">
        <f t="shared" si="17"/>
        <v>-24</v>
      </c>
      <c r="AG300" s="209">
        <f t="shared" si="18"/>
        <v>2124.37</v>
      </c>
      <c r="AH300" s="210">
        <f t="shared" si="19"/>
        <v>-50984.88</v>
      </c>
      <c r="AI300" s="211" t="s">
        <v>132</v>
      </c>
    </row>
    <row r="301" spans="1:35" x14ac:dyDescent="0.2">
      <c r="A301" s="203">
        <v>2026</v>
      </c>
      <c r="B301" s="203">
        <v>209</v>
      </c>
      <c r="C301" s="204">
        <v>46076</v>
      </c>
      <c r="D301" s="205" t="s">
        <v>1500</v>
      </c>
      <c r="E301" s="204">
        <v>46072</v>
      </c>
      <c r="F301" s="205" t="s">
        <v>1501</v>
      </c>
      <c r="G301" s="206">
        <v>2025.9</v>
      </c>
      <c r="H301" s="206">
        <v>365.33</v>
      </c>
      <c r="I301" s="203" t="s">
        <v>122</v>
      </c>
      <c r="J301" s="206">
        <f t="shared" si="16"/>
        <v>1660.5700000000002</v>
      </c>
      <c r="K301" s="203" t="s">
        <v>1486</v>
      </c>
      <c r="L301" s="203" t="s">
        <v>563</v>
      </c>
      <c r="M301" s="203" t="s">
        <v>1502</v>
      </c>
      <c r="N301" s="204">
        <v>46073</v>
      </c>
      <c r="O301" s="205" t="s">
        <v>496</v>
      </c>
      <c r="P301" s="203" t="s">
        <v>497</v>
      </c>
      <c r="Q301" s="203" t="s">
        <v>497</v>
      </c>
      <c r="R301" s="203" t="s">
        <v>128</v>
      </c>
      <c r="S301" s="205" t="s">
        <v>129</v>
      </c>
      <c r="T301" s="203" t="s">
        <v>404</v>
      </c>
      <c r="U301" s="203">
        <v>4100</v>
      </c>
      <c r="V301" s="203">
        <v>712</v>
      </c>
      <c r="W301" s="203">
        <v>1</v>
      </c>
      <c r="X301" s="203">
        <v>2026</v>
      </c>
      <c r="Y301" s="203">
        <v>97</v>
      </c>
      <c r="Z301" s="203">
        <v>0</v>
      </c>
      <c r="AA301" s="204">
        <v>46079</v>
      </c>
      <c r="AB301" s="203" t="s">
        <v>1503</v>
      </c>
      <c r="AC301" s="204">
        <v>46079</v>
      </c>
      <c r="AD301" s="207">
        <v>46103</v>
      </c>
      <c r="AE301" s="207">
        <v>46079</v>
      </c>
      <c r="AF301" s="211">
        <f t="shared" si="17"/>
        <v>-24</v>
      </c>
      <c r="AG301" s="209">
        <f t="shared" si="18"/>
        <v>1660.5700000000002</v>
      </c>
      <c r="AH301" s="210">
        <f t="shared" si="19"/>
        <v>-39853.680000000008</v>
      </c>
      <c r="AI301" s="211" t="s">
        <v>132</v>
      </c>
    </row>
    <row r="302" spans="1:35" x14ac:dyDescent="0.2">
      <c r="A302" s="203">
        <v>2026</v>
      </c>
      <c r="B302" s="203">
        <v>210</v>
      </c>
      <c r="C302" s="204">
        <v>46076</v>
      </c>
      <c r="D302" s="205" t="s">
        <v>1504</v>
      </c>
      <c r="E302" s="204">
        <v>46072</v>
      </c>
      <c r="F302" s="205" t="s">
        <v>1505</v>
      </c>
      <c r="G302" s="206">
        <v>2078.5</v>
      </c>
      <c r="H302" s="206">
        <v>426.42</v>
      </c>
      <c r="I302" s="203" t="s">
        <v>122</v>
      </c>
      <c r="J302" s="206">
        <f t="shared" si="16"/>
        <v>1652.08</v>
      </c>
      <c r="K302" s="203" t="s">
        <v>1486</v>
      </c>
      <c r="L302" s="203" t="s">
        <v>563</v>
      </c>
      <c r="M302" s="203" t="s">
        <v>1506</v>
      </c>
      <c r="N302" s="204">
        <v>46073</v>
      </c>
      <c r="O302" s="205" t="s">
        <v>496</v>
      </c>
      <c r="P302" s="203" t="s">
        <v>497</v>
      </c>
      <c r="Q302" s="203" t="s">
        <v>497</v>
      </c>
      <c r="R302" s="203" t="s">
        <v>128</v>
      </c>
      <c r="S302" s="205" t="s">
        <v>129</v>
      </c>
      <c r="T302" s="203" t="s">
        <v>498</v>
      </c>
      <c r="U302" s="203">
        <v>2340</v>
      </c>
      <c r="V302" s="203">
        <v>670</v>
      </c>
      <c r="W302" s="203">
        <v>1</v>
      </c>
      <c r="X302" s="203">
        <v>2026</v>
      </c>
      <c r="Y302" s="203">
        <v>96</v>
      </c>
      <c r="Z302" s="203">
        <v>0</v>
      </c>
      <c r="AA302" s="204">
        <v>46079</v>
      </c>
      <c r="AB302" s="203" t="s">
        <v>1492</v>
      </c>
      <c r="AC302" s="204">
        <v>46079</v>
      </c>
      <c r="AD302" s="207">
        <v>46103</v>
      </c>
      <c r="AE302" s="207">
        <v>46079</v>
      </c>
      <c r="AF302" s="211">
        <f t="shared" si="17"/>
        <v>-24</v>
      </c>
      <c r="AG302" s="209">
        <f t="shared" si="18"/>
        <v>1652.08</v>
      </c>
      <c r="AH302" s="210">
        <f t="shared" si="19"/>
        <v>-39649.919999999998</v>
      </c>
      <c r="AI302" s="211" t="s">
        <v>132</v>
      </c>
    </row>
    <row r="303" spans="1:35" x14ac:dyDescent="0.2">
      <c r="A303" s="203">
        <v>2026</v>
      </c>
      <c r="B303" s="203">
        <v>211</v>
      </c>
      <c r="C303" s="204">
        <v>46076</v>
      </c>
      <c r="D303" s="205" t="s">
        <v>1507</v>
      </c>
      <c r="E303" s="204">
        <v>46072</v>
      </c>
      <c r="F303" s="205" t="s">
        <v>1508</v>
      </c>
      <c r="G303" s="206">
        <v>2000.39</v>
      </c>
      <c r="H303" s="206">
        <v>410.39</v>
      </c>
      <c r="I303" s="203" t="s">
        <v>122</v>
      </c>
      <c r="J303" s="206">
        <f t="shared" si="16"/>
        <v>1590</v>
      </c>
      <c r="K303" s="203" t="s">
        <v>1486</v>
      </c>
      <c r="L303" s="203" t="s">
        <v>563</v>
      </c>
      <c r="M303" s="203" t="s">
        <v>1509</v>
      </c>
      <c r="N303" s="204">
        <v>46073</v>
      </c>
      <c r="O303" s="205" t="s">
        <v>496</v>
      </c>
      <c r="P303" s="203" t="s">
        <v>497</v>
      </c>
      <c r="Q303" s="203" t="s">
        <v>497</v>
      </c>
      <c r="R303" s="203" t="s">
        <v>210</v>
      </c>
      <c r="S303" s="205" t="s">
        <v>211</v>
      </c>
      <c r="T303" s="203" t="s">
        <v>253</v>
      </c>
      <c r="U303" s="203">
        <v>1570</v>
      </c>
      <c r="V303" s="203">
        <v>440</v>
      </c>
      <c r="W303" s="203">
        <v>1</v>
      </c>
      <c r="X303" s="203">
        <v>2026</v>
      </c>
      <c r="Y303" s="203">
        <v>94</v>
      </c>
      <c r="Z303" s="203">
        <v>0</v>
      </c>
      <c r="AA303" s="204">
        <v>46087</v>
      </c>
      <c r="AB303" s="203" t="s">
        <v>1488</v>
      </c>
      <c r="AC303" s="204">
        <v>46087</v>
      </c>
      <c r="AD303" s="207">
        <v>46103</v>
      </c>
      <c r="AE303" s="207">
        <v>46087</v>
      </c>
      <c r="AF303" s="211">
        <f t="shared" si="17"/>
        <v>-16</v>
      </c>
      <c r="AG303" s="209">
        <f t="shared" si="18"/>
        <v>1590</v>
      </c>
      <c r="AH303" s="210">
        <f t="shared" si="19"/>
        <v>-25440</v>
      </c>
      <c r="AI303" s="211" t="s">
        <v>132</v>
      </c>
    </row>
    <row r="304" spans="1:35" x14ac:dyDescent="0.2">
      <c r="A304" s="203">
        <v>2026</v>
      </c>
      <c r="B304" s="203">
        <v>212</v>
      </c>
      <c r="C304" s="204">
        <v>46076</v>
      </c>
      <c r="D304" s="205" t="s">
        <v>1510</v>
      </c>
      <c r="E304" s="204">
        <v>46072</v>
      </c>
      <c r="F304" s="205" t="s">
        <v>1511</v>
      </c>
      <c r="G304" s="206">
        <v>1785.2</v>
      </c>
      <c r="H304" s="206">
        <v>321.92</v>
      </c>
      <c r="I304" s="203" t="s">
        <v>122</v>
      </c>
      <c r="J304" s="206">
        <f t="shared" si="16"/>
        <v>1463.28</v>
      </c>
      <c r="K304" s="203" t="s">
        <v>1486</v>
      </c>
      <c r="L304" s="203" t="s">
        <v>563</v>
      </c>
      <c r="M304" s="203" t="s">
        <v>1512</v>
      </c>
      <c r="N304" s="204">
        <v>46073</v>
      </c>
      <c r="O304" s="205" t="s">
        <v>496</v>
      </c>
      <c r="P304" s="203" t="s">
        <v>497</v>
      </c>
      <c r="Q304" s="203" t="s">
        <v>497</v>
      </c>
      <c r="R304" s="203" t="s">
        <v>210</v>
      </c>
      <c r="S304" s="205" t="s">
        <v>211</v>
      </c>
      <c r="T304" s="203" t="s">
        <v>253</v>
      </c>
      <c r="U304" s="203">
        <v>1570</v>
      </c>
      <c r="V304" s="203">
        <v>440</v>
      </c>
      <c r="W304" s="203">
        <v>1</v>
      </c>
      <c r="X304" s="203">
        <v>2026</v>
      </c>
      <c r="Y304" s="203">
        <v>94</v>
      </c>
      <c r="Z304" s="203">
        <v>0</v>
      </c>
      <c r="AA304" s="204">
        <v>46087</v>
      </c>
      <c r="AB304" s="203" t="s">
        <v>1488</v>
      </c>
      <c r="AC304" s="204">
        <v>46087</v>
      </c>
      <c r="AD304" s="207">
        <v>46103</v>
      </c>
      <c r="AE304" s="207">
        <v>46087</v>
      </c>
      <c r="AF304" s="211">
        <f t="shared" si="17"/>
        <v>-16</v>
      </c>
      <c r="AG304" s="209">
        <f t="shared" si="18"/>
        <v>1463.28</v>
      </c>
      <c r="AH304" s="210">
        <f t="shared" si="19"/>
        <v>-23412.48</v>
      </c>
      <c r="AI304" s="211" t="s">
        <v>132</v>
      </c>
    </row>
    <row r="305" spans="1:35" x14ac:dyDescent="0.2">
      <c r="A305" s="203">
        <v>2026</v>
      </c>
      <c r="B305" s="203">
        <v>213</v>
      </c>
      <c r="C305" s="204">
        <v>46076</v>
      </c>
      <c r="D305" s="205" t="s">
        <v>1513</v>
      </c>
      <c r="E305" s="204">
        <v>46072</v>
      </c>
      <c r="F305" s="205" t="s">
        <v>1514</v>
      </c>
      <c r="G305" s="206">
        <v>1361.23</v>
      </c>
      <c r="H305" s="206">
        <v>279.27</v>
      </c>
      <c r="I305" s="203" t="s">
        <v>122</v>
      </c>
      <c r="J305" s="206">
        <f t="shared" si="16"/>
        <v>1081.96</v>
      </c>
      <c r="K305" s="203" t="s">
        <v>1486</v>
      </c>
      <c r="L305" s="203" t="s">
        <v>563</v>
      </c>
      <c r="M305" s="203" t="s">
        <v>1515</v>
      </c>
      <c r="N305" s="204">
        <v>46073</v>
      </c>
      <c r="O305" s="205" t="s">
        <v>496</v>
      </c>
      <c r="P305" s="203" t="s">
        <v>497</v>
      </c>
      <c r="Q305" s="203" t="s">
        <v>497</v>
      </c>
      <c r="R305" s="203" t="s">
        <v>210</v>
      </c>
      <c r="S305" s="205" t="s">
        <v>211</v>
      </c>
      <c r="T305" s="203" t="s">
        <v>248</v>
      </c>
      <c r="U305" s="203">
        <v>250</v>
      </c>
      <c r="V305" s="203">
        <v>100</v>
      </c>
      <c r="W305" s="203">
        <v>4</v>
      </c>
      <c r="X305" s="203">
        <v>2026</v>
      </c>
      <c r="Y305" s="203">
        <v>91</v>
      </c>
      <c r="Z305" s="203">
        <v>0</v>
      </c>
      <c r="AA305" s="204">
        <v>46087</v>
      </c>
      <c r="AB305" s="203" t="s">
        <v>1496</v>
      </c>
      <c r="AC305" s="204">
        <v>46087</v>
      </c>
      <c r="AD305" s="207">
        <v>46103</v>
      </c>
      <c r="AE305" s="207">
        <v>46087</v>
      </c>
      <c r="AF305" s="211">
        <f t="shared" si="17"/>
        <v>-16</v>
      </c>
      <c r="AG305" s="209">
        <f t="shared" si="18"/>
        <v>1081.96</v>
      </c>
      <c r="AH305" s="210">
        <f t="shared" si="19"/>
        <v>-17311.36</v>
      </c>
      <c r="AI305" s="211" t="s">
        <v>132</v>
      </c>
    </row>
    <row r="306" spans="1:35" x14ac:dyDescent="0.2">
      <c r="A306" s="203">
        <v>2026</v>
      </c>
      <c r="B306" s="203">
        <v>214</v>
      </c>
      <c r="C306" s="204">
        <v>46076</v>
      </c>
      <c r="D306" s="205" t="s">
        <v>1516</v>
      </c>
      <c r="E306" s="204">
        <v>46072</v>
      </c>
      <c r="F306" s="205" t="s">
        <v>1517</v>
      </c>
      <c r="G306" s="206">
        <v>1187.47</v>
      </c>
      <c r="H306" s="206">
        <v>214.13</v>
      </c>
      <c r="I306" s="203" t="s">
        <v>122</v>
      </c>
      <c r="J306" s="206">
        <f t="shared" si="16"/>
        <v>973.34</v>
      </c>
      <c r="K306" s="203" t="s">
        <v>1486</v>
      </c>
      <c r="L306" s="203" t="s">
        <v>563</v>
      </c>
      <c r="M306" s="203" t="s">
        <v>1518</v>
      </c>
      <c r="N306" s="204">
        <v>46073</v>
      </c>
      <c r="O306" s="205" t="s">
        <v>496</v>
      </c>
      <c r="P306" s="203" t="s">
        <v>497</v>
      </c>
      <c r="Q306" s="203" t="s">
        <v>497</v>
      </c>
      <c r="R306" s="203" t="s">
        <v>210</v>
      </c>
      <c r="S306" s="205" t="s">
        <v>211</v>
      </c>
      <c r="T306" s="203" t="s">
        <v>253</v>
      </c>
      <c r="U306" s="203">
        <v>1570</v>
      </c>
      <c r="V306" s="203">
        <v>440</v>
      </c>
      <c r="W306" s="203">
        <v>1</v>
      </c>
      <c r="X306" s="203">
        <v>2026</v>
      </c>
      <c r="Y306" s="203">
        <v>94</v>
      </c>
      <c r="Z306" s="203">
        <v>0</v>
      </c>
      <c r="AA306" s="204">
        <v>46087</v>
      </c>
      <c r="AB306" s="203" t="s">
        <v>1488</v>
      </c>
      <c r="AC306" s="204">
        <v>46087</v>
      </c>
      <c r="AD306" s="207">
        <v>46103</v>
      </c>
      <c r="AE306" s="207">
        <v>46087</v>
      </c>
      <c r="AF306" s="211">
        <f t="shared" si="17"/>
        <v>-16</v>
      </c>
      <c r="AG306" s="209">
        <f t="shared" si="18"/>
        <v>973.34</v>
      </c>
      <c r="AH306" s="210">
        <f t="shared" si="19"/>
        <v>-15573.44</v>
      </c>
      <c r="AI306" s="211" t="s">
        <v>132</v>
      </c>
    </row>
    <row r="307" spans="1:35" x14ac:dyDescent="0.2">
      <c r="A307" s="203">
        <v>2026</v>
      </c>
      <c r="B307" s="203">
        <v>215</v>
      </c>
      <c r="C307" s="204">
        <v>46076</v>
      </c>
      <c r="D307" s="205" t="s">
        <v>1519</v>
      </c>
      <c r="E307" s="204">
        <v>46072</v>
      </c>
      <c r="F307" s="205" t="s">
        <v>1520</v>
      </c>
      <c r="G307" s="206">
        <v>825.66</v>
      </c>
      <c r="H307" s="206">
        <v>148.88999999999999</v>
      </c>
      <c r="I307" s="203" t="s">
        <v>122</v>
      </c>
      <c r="J307" s="206">
        <f t="shared" si="16"/>
        <v>676.77</v>
      </c>
      <c r="K307" s="203" t="s">
        <v>1486</v>
      </c>
      <c r="L307" s="203" t="s">
        <v>563</v>
      </c>
      <c r="M307" s="203" t="s">
        <v>1521</v>
      </c>
      <c r="N307" s="204">
        <v>46073</v>
      </c>
      <c r="O307" s="205" t="s">
        <v>496</v>
      </c>
      <c r="P307" s="203" t="s">
        <v>497</v>
      </c>
      <c r="Q307" s="203" t="s">
        <v>497</v>
      </c>
      <c r="R307" s="203" t="s">
        <v>210</v>
      </c>
      <c r="S307" s="205" t="s">
        <v>211</v>
      </c>
      <c r="T307" s="203" t="s">
        <v>248</v>
      </c>
      <c r="U307" s="203">
        <v>250</v>
      </c>
      <c r="V307" s="203">
        <v>100</v>
      </c>
      <c r="W307" s="203">
        <v>4</v>
      </c>
      <c r="X307" s="203">
        <v>2026</v>
      </c>
      <c r="Y307" s="203">
        <v>91</v>
      </c>
      <c r="Z307" s="203">
        <v>0</v>
      </c>
      <c r="AA307" s="204">
        <v>46087</v>
      </c>
      <c r="AB307" s="203" t="s">
        <v>1496</v>
      </c>
      <c r="AC307" s="204">
        <v>46087</v>
      </c>
      <c r="AD307" s="207">
        <v>46103</v>
      </c>
      <c r="AE307" s="207">
        <v>46087</v>
      </c>
      <c r="AF307" s="211">
        <f t="shared" si="17"/>
        <v>-16</v>
      </c>
      <c r="AG307" s="209">
        <f t="shared" si="18"/>
        <v>676.77</v>
      </c>
      <c r="AH307" s="210">
        <f t="shared" si="19"/>
        <v>-10828.32</v>
      </c>
      <c r="AI307" s="211" t="s">
        <v>132</v>
      </c>
    </row>
    <row r="308" spans="1:35" x14ac:dyDescent="0.2">
      <c r="A308" s="203">
        <v>2026</v>
      </c>
      <c r="B308" s="203">
        <v>216</v>
      </c>
      <c r="C308" s="204">
        <v>46076</v>
      </c>
      <c r="D308" s="205" t="s">
        <v>1522</v>
      </c>
      <c r="E308" s="204">
        <v>46072</v>
      </c>
      <c r="F308" s="205" t="s">
        <v>1523</v>
      </c>
      <c r="G308" s="206">
        <v>672.64</v>
      </c>
      <c r="H308" s="206">
        <v>138</v>
      </c>
      <c r="I308" s="203" t="s">
        <v>122</v>
      </c>
      <c r="J308" s="206">
        <f t="shared" si="16"/>
        <v>534.64</v>
      </c>
      <c r="K308" s="203" t="s">
        <v>1486</v>
      </c>
      <c r="L308" s="203" t="s">
        <v>563</v>
      </c>
      <c r="M308" s="203" t="s">
        <v>1524</v>
      </c>
      <c r="N308" s="204">
        <v>46073</v>
      </c>
      <c r="O308" s="205" t="s">
        <v>496</v>
      </c>
      <c r="P308" s="203" t="s">
        <v>497</v>
      </c>
      <c r="Q308" s="203" t="s">
        <v>497</v>
      </c>
      <c r="R308" s="203" t="s">
        <v>128</v>
      </c>
      <c r="S308" s="205" t="s">
        <v>129</v>
      </c>
      <c r="T308" s="203" t="s">
        <v>498</v>
      </c>
      <c r="U308" s="203">
        <v>2340</v>
      </c>
      <c r="V308" s="203">
        <v>670</v>
      </c>
      <c r="W308" s="203">
        <v>1</v>
      </c>
      <c r="X308" s="203">
        <v>2026</v>
      </c>
      <c r="Y308" s="203">
        <v>96</v>
      </c>
      <c r="Z308" s="203">
        <v>0</v>
      </c>
      <c r="AA308" s="204">
        <v>46079</v>
      </c>
      <c r="AB308" s="203" t="s">
        <v>1492</v>
      </c>
      <c r="AC308" s="204">
        <v>46079</v>
      </c>
      <c r="AD308" s="207">
        <v>46103</v>
      </c>
      <c r="AE308" s="207">
        <v>46079</v>
      </c>
      <c r="AF308" s="211">
        <f t="shared" si="17"/>
        <v>-24</v>
      </c>
      <c r="AG308" s="209">
        <f t="shared" si="18"/>
        <v>534.64</v>
      </c>
      <c r="AH308" s="210">
        <f t="shared" si="19"/>
        <v>-12831.36</v>
      </c>
      <c r="AI308" s="211" t="s">
        <v>132</v>
      </c>
    </row>
    <row r="309" spans="1:35" x14ac:dyDescent="0.2">
      <c r="A309" s="203">
        <v>2026</v>
      </c>
      <c r="B309" s="203">
        <v>217</v>
      </c>
      <c r="C309" s="204">
        <v>46076</v>
      </c>
      <c r="D309" s="205" t="s">
        <v>1525</v>
      </c>
      <c r="E309" s="204">
        <v>46072</v>
      </c>
      <c r="F309" s="205" t="s">
        <v>1526</v>
      </c>
      <c r="G309" s="206">
        <v>642.35</v>
      </c>
      <c r="H309" s="206">
        <v>131.78</v>
      </c>
      <c r="I309" s="203" t="s">
        <v>122</v>
      </c>
      <c r="J309" s="206">
        <f t="shared" si="16"/>
        <v>510.57000000000005</v>
      </c>
      <c r="K309" s="203" t="s">
        <v>1486</v>
      </c>
      <c r="L309" s="203" t="s">
        <v>563</v>
      </c>
      <c r="M309" s="203" t="s">
        <v>1527</v>
      </c>
      <c r="N309" s="204">
        <v>46073</v>
      </c>
      <c r="O309" s="205" t="s">
        <v>496</v>
      </c>
      <c r="P309" s="203" t="s">
        <v>497</v>
      </c>
      <c r="Q309" s="203" t="s">
        <v>497</v>
      </c>
      <c r="R309" s="203" t="s">
        <v>210</v>
      </c>
      <c r="S309" s="205" t="s">
        <v>211</v>
      </c>
      <c r="T309" s="203" t="s">
        <v>248</v>
      </c>
      <c r="U309" s="203">
        <v>250</v>
      </c>
      <c r="V309" s="203">
        <v>100</v>
      </c>
      <c r="W309" s="203">
        <v>4</v>
      </c>
      <c r="X309" s="203">
        <v>2026</v>
      </c>
      <c r="Y309" s="203">
        <v>91</v>
      </c>
      <c r="Z309" s="203">
        <v>0</v>
      </c>
      <c r="AA309" s="204">
        <v>46087</v>
      </c>
      <c r="AB309" s="203" t="s">
        <v>1496</v>
      </c>
      <c r="AC309" s="204">
        <v>46087</v>
      </c>
      <c r="AD309" s="207">
        <v>46103</v>
      </c>
      <c r="AE309" s="207">
        <v>46087</v>
      </c>
      <c r="AF309" s="211">
        <f t="shared" si="17"/>
        <v>-16</v>
      </c>
      <c r="AG309" s="209">
        <f t="shared" si="18"/>
        <v>510.57000000000005</v>
      </c>
      <c r="AH309" s="210">
        <f t="shared" si="19"/>
        <v>-8169.1200000000008</v>
      </c>
      <c r="AI309" s="211" t="s">
        <v>132</v>
      </c>
    </row>
    <row r="310" spans="1:35" x14ac:dyDescent="0.2">
      <c r="A310" s="203">
        <v>2026</v>
      </c>
      <c r="B310" s="203">
        <v>218</v>
      </c>
      <c r="C310" s="204">
        <v>46076</v>
      </c>
      <c r="D310" s="205" t="s">
        <v>1528</v>
      </c>
      <c r="E310" s="204">
        <v>46072</v>
      </c>
      <c r="F310" s="205" t="s">
        <v>1529</v>
      </c>
      <c r="G310" s="206">
        <v>561.07000000000005</v>
      </c>
      <c r="H310" s="206">
        <v>101.18</v>
      </c>
      <c r="I310" s="203" t="s">
        <v>122</v>
      </c>
      <c r="J310" s="206">
        <f t="shared" si="16"/>
        <v>459.89000000000004</v>
      </c>
      <c r="K310" s="203" t="s">
        <v>1486</v>
      </c>
      <c r="L310" s="203" t="s">
        <v>563</v>
      </c>
      <c r="M310" s="203" t="s">
        <v>1530</v>
      </c>
      <c r="N310" s="204">
        <v>46073</v>
      </c>
      <c r="O310" s="205" t="s">
        <v>496</v>
      </c>
      <c r="P310" s="203" t="s">
        <v>497</v>
      </c>
      <c r="Q310" s="203" t="s">
        <v>497</v>
      </c>
      <c r="R310" s="203" t="s">
        <v>128</v>
      </c>
      <c r="S310" s="205" t="s">
        <v>129</v>
      </c>
      <c r="T310" s="203" t="s">
        <v>498</v>
      </c>
      <c r="U310" s="203">
        <v>2340</v>
      </c>
      <c r="V310" s="203">
        <v>670</v>
      </c>
      <c r="W310" s="203">
        <v>1</v>
      </c>
      <c r="X310" s="203">
        <v>2026</v>
      </c>
      <c r="Y310" s="203">
        <v>96</v>
      </c>
      <c r="Z310" s="203">
        <v>0</v>
      </c>
      <c r="AA310" s="204">
        <v>46079</v>
      </c>
      <c r="AB310" s="203" t="s">
        <v>1492</v>
      </c>
      <c r="AC310" s="204">
        <v>46079</v>
      </c>
      <c r="AD310" s="207">
        <v>46103</v>
      </c>
      <c r="AE310" s="207">
        <v>46079</v>
      </c>
      <c r="AF310" s="211">
        <f t="shared" si="17"/>
        <v>-24</v>
      </c>
      <c r="AG310" s="209">
        <f t="shared" si="18"/>
        <v>459.89000000000004</v>
      </c>
      <c r="AH310" s="210">
        <f t="shared" si="19"/>
        <v>-11037.36</v>
      </c>
      <c r="AI310" s="211" t="s">
        <v>132</v>
      </c>
    </row>
    <row r="311" spans="1:35" x14ac:dyDescent="0.2">
      <c r="A311" s="203">
        <v>2026</v>
      </c>
      <c r="B311" s="203">
        <v>219</v>
      </c>
      <c r="C311" s="204">
        <v>46076</v>
      </c>
      <c r="D311" s="205" t="s">
        <v>1531</v>
      </c>
      <c r="E311" s="204">
        <v>46072</v>
      </c>
      <c r="F311" s="205" t="s">
        <v>1532</v>
      </c>
      <c r="G311" s="206">
        <v>470.21</v>
      </c>
      <c r="H311" s="206">
        <v>84.79</v>
      </c>
      <c r="I311" s="203" t="s">
        <v>122</v>
      </c>
      <c r="J311" s="206">
        <f t="shared" si="16"/>
        <v>385.41999999999996</v>
      </c>
      <c r="K311" s="203" t="s">
        <v>1486</v>
      </c>
      <c r="L311" s="203" t="s">
        <v>563</v>
      </c>
      <c r="M311" s="203" t="s">
        <v>1533</v>
      </c>
      <c r="N311" s="204">
        <v>46073</v>
      </c>
      <c r="O311" s="205" t="s">
        <v>496</v>
      </c>
      <c r="P311" s="203" t="s">
        <v>497</v>
      </c>
      <c r="Q311" s="203" t="s">
        <v>497</v>
      </c>
      <c r="R311" s="203" t="s">
        <v>210</v>
      </c>
      <c r="S311" s="205" t="s">
        <v>211</v>
      </c>
      <c r="T311" s="203" t="s">
        <v>248</v>
      </c>
      <c r="U311" s="203">
        <v>250</v>
      </c>
      <c r="V311" s="203">
        <v>100</v>
      </c>
      <c r="W311" s="203">
        <v>4</v>
      </c>
      <c r="X311" s="203">
        <v>2026</v>
      </c>
      <c r="Y311" s="203">
        <v>91</v>
      </c>
      <c r="Z311" s="203">
        <v>0</v>
      </c>
      <c r="AA311" s="204">
        <v>46087</v>
      </c>
      <c r="AB311" s="203" t="s">
        <v>1496</v>
      </c>
      <c r="AC311" s="204">
        <v>46087</v>
      </c>
      <c r="AD311" s="207">
        <v>46103</v>
      </c>
      <c r="AE311" s="207">
        <v>46087</v>
      </c>
      <c r="AF311" s="211">
        <f t="shared" si="17"/>
        <v>-16</v>
      </c>
      <c r="AG311" s="209">
        <f t="shared" si="18"/>
        <v>385.41999999999996</v>
      </c>
      <c r="AH311" s="210">
        <f t="shared" si="19"/>
        <v>-6166.7199999999993</v>
      </c>
      <c r="AI311" s="211" t="s">
        <v>132</v>
      </c>
    </row>
    <row r="312" spans="1:35" x14ac:dyDescent="0.2">
      <c r="A312" s="203">
        <v>2026</v>
      </c>
      <c r="B312" s="203">
        <v>220</v>
      </c>
      <c r="C312" s="204">
        <v>46076</v>
      </c>
      <c r="D312" s="205" t="s">
        <v>1534</v>
      </c>
      <c r="E312" s="204">
        <v>46072</v>
      </c>
      <c r="F312" s="205" t="s">
        <v>1535</v>
      </c>
      <c r="G312" s="206">
        <v>200.84</v>
      </c>
      <c r="H312" s="206">
        <v>41.2</v>
      </c>
      <c r="I312" s="203" t="s">
        <v>122</v>
      </c>
      <c r="J312" s="206">
        <f t="shared" si="16"/>
        <v>159.63999999999999</v>
      </c>
      <c r="K312" s="203" t="s">
        <v>1486</v>
      </c>
      <c r="L312" s="203" t="s">
        <v>563</v>
      </c>
      <c r="M312" s="203" t="s">
        <v>1536</v>
      </c>
      <c r="N312" s="204">
        <v>46073</v>
      </c>
      <c r="O312" s="205" t="s">
        <v>496</v>
      </c>
      <c r="P312" s="203" t="s">
        <v>497</v>
      </c>
      <c r="Q312" s="203" t="s">
        <v>497</v>
      </c>
      <c r="R312" s="203" t="s">
        <v>210</v>
      </c>
      <c r="S312" s="205" t="s">
        <v>211</v>
      </c>
      <c r="T312" s="203" t="s">
        <v>248</v>
      </c>
      <c r="U312" s="203">
        <v>250</v>
      </c>
      <c r="V312" s="203">
        <v>100</v>
      </c>
      <c r="W312" s="203">
        <v>4</v>
      </c>
      <c r="X312" s="203">
        <v>2026</v>
      </c>
      <c r="Y312" s="203">
        <v>91</v>
      </c>
      <c r="Z312" s="203">
        <v>0</v>
      </c>
      <c r="AA312" s="204">
        <v>46087</v>
      </c>
      <c r="AB312" s="203" t="s">
        <v>1496</v>
      </c>
      <c r="AC312" s="204">
        <v>46087</v>
      </c>
      <c r="AD312" s="207">
        <v>46103</v>
      </c>
      <c r="AE312" s="207">
        <v>46087</v>
      </c>
      <c r="AF312" s="211">
        <f t="shared" si="17"/>
        <v>-16</v>
      </c>
      <c r="AG312" s="209">
        <f t="shared" si="18"/>
        <v>159.63999999999999</v>
      </c>
      <c r="AH312" s="210">
        <f t="shared" si="19"/>
        <v>-2554.2399999999998</v>
      </c>
      <c r="AI312" s="211" t="s">
        <v>132</v>
      </c>
    </row>
    <row r="313" spans="1:35" x14ac:dyDescent="0.2">
      <c r="A313" s="203">
        <v>2026</v>
      </c>
      <c r="B313" s="203">
        <v>221</v>
      </c>
      <c r="C313" s="204">
        <v>46076</v>
      </c>
      <c r="D313" s="205" t="s">
        <v>1537</v>
      </c>
      <c r="E313" s="204">
        <v>46072</v>
      </c>
      <c r="F313" s="205" t="s">
        <v>1538</v>
      </c>
      <c r="G313" s="206">
        <v>159.38999999999999</v>
      </c>
      <c r="H313" s="206">
        <v>28.74</v>
      </c>
      <c r="I313" s="203" t="s">
        <v>122</v>
      </c>
      <c r="J313" s="206">
        <f t="shared" si="16"/>
        <v>130.64999999999998</v>
      </c>
      <c r="K313" s="203" t="s">
        <v>1486</v>
      </c>
      <c r="L313" s="203" t="s">
        <v>563</v>
      </c>
      <c r="M313" s="203" t="s">
        <v>1539</v>
      </c>
      <c r="N313" s="204">
        <v>46073</v>
      </c>
      <c r="O313" s="205" t="s">
        <v>496</v>
      </c>
      <c r="P313" s="203" t="s">
        <v>497</v>
      </c>
      <c r="Q313" s="203" t="s">
        <v>497</v>
      </c>
      <c r="R313" s="203" t="s">
        <v>184</v>
      </c>
      <c r="S313" s="205" t="s">
        <v>185</v>
      </c>
      <c r="T313" s="203" t="s">
        <v>248</v>
      </c>
      <c r="U313" s="203">
        <v>250</v>
      </c>
      <c r="V313" s="203">
        <v>620</v>
      </c>
      <c r="W313" s="203">
        <v>2</v>
      </c>
      <c r="X313" s="203">
        <v>2026</v>
      </c>
      <c r="Y313" s="203">
        <v>95</v>
      </c>
      <c r="Z313" s="203">
        <v>0</v>
      </c>
      <c r="AA313" s="204">
        <v>46087</v>
      </c>
      <c r="AB313" s="203" t="s">
        <v>1540</v>
      </c>
      <c r="AC313" s="204">
        <v>46087</v>
      </c>
      <c r="AD313" s="207">
        <v>46103</v>
      </c>
      <c r="AE313" s="207">
        <v>46087</v>
      </c>
      <c r="AF313" s="211">
        <f t="shared" si="17"/>
        <v>-16</v>
      </c>
      <c r="AG313" s="209">
        <f t="shared" si="18"/>
        <v>130.64999999999998</v>
      </c>
      <c r="AH313" s="210">
        <f t="shared" si="19"/>
        <v>-2090.3999999999996</v>
      </c>
      <c r="AI313" s="211" t="s">
        <v>132</v>
      </c>
    </row>
    <row r="314" spans="1:35" x14ac:dyDescent="0.2">
      <c r="A314" s="203">
        <v>2026</v>
      </c>
      <c r="B314" s="203">
        <v>222</v>
      </c>
      <c r="C314" s="204">
        <v>46076</v>
      </c>
      <c r="D314" s="205" t="s">
        <v>1541</v>
      </c>
      <c r="E314" s="204">
        <v>46072</v>
      </c>
      <c r="F314" s="205" t="s">
        <v>1542</v>
      </c>
      <c r="G314" s="206">
        <v>140.26</v>
      </c>
      <c r="H314" s="206">
        <v>25.29</v>
      </c>
      <c r="I314" s="203" t="s">
        <v>122</v>
      </c>
      <c r="J314" s="206">
        <f t="shared" si="16"/>
        <v>114.97</v>
      </c>
      <c r="K314" s="203" t="s">
        <v>1486</v>
      </c>
      <c r="L314" s="203" t="s">
        <v>563</v>
      </c>
      <c r="M314" s="203" t="s">
        <v>1543</v>
      </c>
      <c r="N314" s="204">
        <v>46073</v>
      </c>
      <c r="O314" s="205" t="s">
        <v>496</v>
      </c>
      <c r="P314" s="203" t="s">
        <v>497</v>
      </c>
      <c r="Q314" s="203" t="s">
        <v>497</v>
      </c>
      <c r="R314" s="203" t="s">
        <v>210</v>
      </c>
      <c r="S314" s="205" t="s">
        <v>211</v>
      </c>
      <c r="T314" s="203" t="s">
        <v>248</v>
      </c>
      <c r="U314" s="203">
        <v>250</v>
      </c>
      <c r="V314" s="203">
        <v>100</v>
      </c>
      <c r="W314" s="203">
        <v>4</v>
      </c>
      <c r="X314" s="203">
        <v>2026</v>
      </c>
      <c r="Y314" s="203">
        <v>91</v>
      </c>
      <c r="Z314" s="203">
        <v>0</v>
      </c>
      <c r="AA314" s="204">
        <v>46087</v>
      </c>
      <c r="AB314" s="203" t="s">
        <v>1496</v>
      </c>
      <c r="AC314" s="204">
        <v>46087</v>
      </c>
      <c r="AD314" s="207">
        <v>46103</v>
      </c>
      <c r="AE314" s="207">
        <v>46087</v>
      </c>
      <c r="AF314" s="211">
        <f t="shared" si="17"/>
        <v>-16</v>
      </c>
      <c r="AG314" s="209">
        <f t="shared" si="18"/>
        <v>114.97</v>
      </c>
      <c r="AH314" s="210">
        <f t="shared" si="19"/>
        <v>-1839.52</v>
      </c>
      <c r="AI314" s="211" t="s">
        <v>132</v>
      </c>
    </row>
    <row r="315" spans="1:35" x14ac:dyDescent="0.2">
      <c r="A315" s="203">
        <v>2026</v>
      </c>
      <c r="B315" s="203">
        <v>223</v>
      </c>
      <c r="C315" s="204">
        <v>46076</v>
      </c>
      <c r="D315" s="205" t="s">
        <v>1544</v>
      </c>
      <c r="E315" s="204">
        <v>46072</v>
      </c>
      <c r="F315" s="205" t="s">
        <v>1545</v>
      </c>
      <c r="G315" s="206">
        <v>70.14</v>
      </c>
      <c r="H315" s="206">
        <v>12.65</v>
      </c>
      <c r="I315" s="203" t="s">
        <v>122</v>
      </c>
      <c r="J315" s="206">
        <f t="shared" si="16"/>
        <v>57.49</v>
      </c>
      <c r="K315" s="203" t="s">
        <v>1486</v>
      </c>
      <c r="L315" s="203" t="s">
        <v>563</v>
      </c>
      <c r="M315" s="203" t="s">
        <v>1546</v>
      </c>
      <c r="N315" s="204">
        <v>46073</v>
      </c>
      <c r="O315" s="205" t="s">
        <v>496</v>
      </c>
      <c r="P315" s="203" t="s">
        <v>497</v>
      </c>
      <c r="Q315" s="203" t="s">
        <v>497</v>
      </c>
      <c r="R315" s="203" t="s">
        <v>210</v>
      </c>
      <c r="S315" s="205" t="s">
        <v>211</v>
      </c>
      <c r="T315" s="203" t="s">
        <v>248</v>
      </c>
      <c r="U315" s="203">
        <v>250</v>
      </c>
      <c r="V315" s="203">
        <v>100</v>
      </c>
      <c r="W315" s="203">
        <v>4</v>
      </c>
      <c r="X315" s="203">
        <v>2026</v>
      </c>
      <c r="Y315" s="203">
        <v>91</v>
      </c>
      <c r="Z315" s="203">
        <v>0</v>
      </c>
      <c r="AA315" s="204">
        <v>46087</v>
      </c>
      <c r="AB315" s="203" t="s">
        <v>1496</v>
      </c>
      <c r="AC315" s="204">
        <v>46087</v>
      </c>
      <c r="AD315" s="207">
        <v>46103</v>
      </c>
      <c r="AE315" s="207">
        <v>46087</v>
      </c>
      <c r="AF315" s="211">
        <f t="shared" si="17"/>
        <v>-16</v>
      </c>
      <c r="AG315" s="209">
        <f t="shared" si="18"/>
        <v>57.49</v>
      </c>
      <c r="AH315" s="210">
        <f t="shared" si="19"/>
        <v>-919.84</v>
      </c>
      <c r="AI315" s="211" t="s">
        <v>132</v>
      </c>
    </row>
    <row r="316" spans="1:35" x14ac:dyDescent="0.2">
      <c r="A316" s="203">
        <v>2026</v>
      </c>
      <c r="B316" s="203">
        <v>224</v>
      </c>
      <c r="C316" s="204">
        <v>46077</v>
      </c>
      <c r="D316" s="205" t="s">
        <v>210</v>
      </c>
      <c r="E316" s="204">
        <v>46076</v>
      </c>
      <c r="F316" s="205" t="s">
        <v>1547</v>
      </c>
      <c r="G316" s="206">
        <v>4483.5</v>
      </c>
      <c r="H316" s="206">
        <v>808.5</v>
      </c>
      <c r="I316" s="203" t="s">
        <v>132</v>
      </c>
      <c r="J316" s="206">
        <f t="shared" si="16"/>
        <v>4483.5</v>
      </c>
      <c r="K316" s="203" t="s">
        <v>1548</v>
      </c>
      <c r="L316" s="203" t="s">
        <v>563</v>
      </c>
      <c r="M316" s="203" t="s">
        <v>1549</v>
      </c>
      <c r="N316" s="204">
        <v>46076</v>
      </c>
      <c r="O316" s="205" t="s">
        <v>1550</v>
      </c>
      <c r="P316" s="203" t="s">
        <v>1551</v>
      </c>
      <c r="Q316" s="203" t="s">
        <v>1552</v>
      </c>
      <c r="R316" s="203" t="s">
        <v>128</v>
      </c>
      <c r="S316" s="205" t="s">
        <v>129</v>
      </c>
      <c r="T316" s="203" t="s">
        <v>140</v>
      </c>
      <c r="U316" s="203">
        <v>5740</v>
      </c>
      <c r="V316" s="203">
        <v>1000</v>
      </c>
      <c r="W316" s="203">
        <v>8</v>
      </c>
      <c r="X316" s="203">
        <v>2025</v>
      </c>
      <c r="Y316" s="203">
        <v>186</v>
      </c>
      <c r="Z316" s="203">
        <v>0</v>
      </c>
      <c r="AA316" s="204">
        <v>46104</v>
      </c>
      <c r="AB316" s="203" t="s">
        <v>918</v>
      </c>
      <c r="AC316" s="204">
        <v>46108</v>
      </c>
      <c r="AD316" s="207">
        <v>46106</v>
      </c>
      <c r="AE316" s="207">
        <v>46108</v>
      </c>
      <c r="AF316" s="211">
        <f t="shared" si="17"/>
        <v>2</v>
      </c>
      <c r="AG316" s="209">
        <f t="shared" si="18"/>
        <v>4483.5</v>
      </c>
      <c r="AH316" s="210">
        <f t="shared" si="19"/>
        <v>8967</v>
      </c>
      <c r="AI316" s="211" t="s">
        <v>132</v>
      </c>
    </row>
    <row r="317" spans="1:35" x14ac:dyDescent="0.2">
      <c r="A317" s="203">
        <v>2026</v>
      </c>
      <c r="B317" s="203">
        <v>224</v>
      </c>
      <c r="C317" s="204">
        <v>46077</v>
      </c>
      <c r="D317" s="205" t="s">
        <v>210</v>
      </c>
      <c r="E317" s="204">
        <v>46076</v>
      </c>
      <c r="F317" s="205" t="s">
        <v>1547</v>
      </c>
      <c r="G317" s="206">
        <v>4483.5</v>
      </c>
      <c r="H317" s="206">
        <v>808.5</v>
      </c>
      <c r="I317" s="203" t="s">
        <v>132</v>
      </c>
      <c r="J317" s="206">
        <f t="shared" si="16"/>
        <v>4483.5</v>
      </c>
      <c r="K317" s="203" t="s">
        <v>1548</v>
      </c>
      <c r="L317" s="203" t="s">
        <v>563</v>
      </c>
      <c r="M317" s="203" t="s">
        <v>1549</v>
      </c>
      <c r="N317" s="204">
        <v>46076</v>
      </c>
      <c r="O317" s="205" t="s">
        <v>1550</v>
      </c>
      <c r="P317" s="203" t="s">
        <v>1551</v>
      </c>
      <c r="Q317" s="203" t="s">
        <v>1552</v>
      </c>
      <c r="R317" s="203" t="s">
        <v>128</v>
      </c>
      <c r="S317" s="205" t="s">
        <v>129</v>
      </c>
      <c r="T317" s="203" t="s">
        <v>140</v>
      </c>
      <c r="U317" s="203">
        <v>5740</v>
      </c>
      <c r="V317" s="203">
        <v>1000</v>
      </c>
      <c r="W317" s="203">
        <v>8</v>
      </c>
      <c r="X317" s="203">
        <v>2023</v>
      </c>
      <c r="Y317" s="203">
        <v>187</v>
      </c>
      <c r="Z317" s="203">
        <v>0</v>
      </c>
      <c r="AA317" s="204">
        <v>46104</v>
      </c>
      <c r="AB317" s="203" t="s">
        <v>956</v>
      </c>
      <c r="AC317" s="204">
        <v>46108</v>
      </c>
      <c r="AD317" s="207">
        <v>46106</v>
      </c>
      <c r="AE317" s="207">
        <v>46108</v>
      </c>
      <c r="AF317" s="211">
        <f t="shared" si="17"/>
        <v>2</v>
      </c>
      <c r="AG317" s="209">
        <f t="shared" si="18"/>
        <v>4483.5</v>
      </c>
      <c r="AH317" s="210">
        <f t="shared" si="19"/>
        <v>8967</v>
      </c>
      <c r="AI317" s="211" t="s">
        <v>132</v>
      </c>
    </row>
    <row r="318" spans="1:35" x14ac:dyDescent="0.2">
      <c r="A318" s="203">
        <v>2026</v>
      </c>
      <c r="B318" s="203">
        <v>225</v>
      </c>
      <c r="C318" s="204">
        <v>46077</v>
      </c>
      <c r="D318" s="205" t="s">
        <v>1553</v>
      </c>
      <c r="E318" s="204">
        <v>46076</v>
      </c>
      <c r="F318" s="205" t="s">
        <v>1554</v>
      </c>
      <c r="G318" s="206">
        <v>270.27999999999997</v>
      </c>
      <c r="H318" s="206">
        <v>0</v>
      </c>
      <c r="I318" s="203" t="s">
        <v>132</v>
      </c>
      <c r="J318" s="206">
        <f t="shared" si="16"/>
        <v>270.27999999999997</v>
      </c>
      <c r="K318" s="203" t="s">
        <v>1040</v>
      </c>
      <c r="L318" s="203" t="s">
        <v>563</v>
      </c>
      <c r="M318" s="203" t="s">
        <v>1555</v>
      </c>
      <c r="N318" s="204">
        <v>46076</v>
      </c>
      <c r="O318" s="205" t="s">
        <v>349</v>
      </c>
      <c r="P318" s="203" t="s">
        <v>350</v>
      </c>
      <c r="Q318" s="203" t="s">
        <v>351</v>
      </c>
      <c r="R318" s="203" t="s">
        <v>210</v>
      </c>
      <c r="S318" s="205" t="s">
        <v>211</v>
      </c>
      <c r="T318" s="203" t="s">
        <v>212</v>
      </c>
      <c r="U318" s="203">
        <v>140</v>
      </c>
      <c r="V318" s="203">
        <v>100</v>
      </c>
      <c r="W318" s="203">
        <v>10</v>
      </c>
      <c r="X318" s="203">
        <v>2026</v>
      </c>
      <c r="Y318" s="203">
        <v>602</v>
      </c>
      <c r="Z318" s="203">
        <v>0</v>
      </c>
      <c r="AA318" s="204">
        <v>46087</v>
      </c>
      <c r="AB318" s="203" t="s">
        <v>1556</v>
      </c>
      <c r="AC318" s="204">
        <v>46087</v>
      </c>
      <c r="AD318" s="207">
        <v>46106</v>
      </c>
      <c r="AE318" s="207">
        <v>46087</v>
      </c>
      <c r="AF318" s="211">
        <f t="shared" si="17"/>
        <v>-19</v>
      </c>
      <c r="AG318" s="209">
        <f t="shared" si="18"/>
        <v>270.27999999999997</v>
      </c>
      <c r="AH318" s="210">
        <f t="shared" si="19"/>
        <v>-5135.32</v>
      </c>
      <c r="AI318" s="211" t="s">
        <v>132</v>
      </c>
    </row>
    <row r="319" spans="1:35" x14ac:dyDescent="0.2">
      <c r="A319" s="203">
        <v>2026</v>
      </c>
      <c r="B319" s="203">
        <v>226</v>
      </c>
      <c r="C319" s="204">
        <v>46078</v>
      </c>
      <c r="D319" s="205" t="s">
        <v>1557</v>
      </c>
      <c r="E319" s="204">
        <v>46077</v>
      </c>
      <c r="F319" s="205" t="s">
        <v>1558</v>
      </c>
      <c r="G319" s="206">
        <v>1461.65</v>
      </c>
      <c r="H319" s="206">
        <v>299.87</v>
      </c>
      <c r="I319" s="203" t="s">
        <v>122</v>
      </c>
      <c r="J319" s="206">
        <f t="shared" si="16"/>
        <v>1161.7800000000002</v>
      </c>
      <c r="K319" s="203" t="s">
        <v>1486</v>
      </c>
      <c r="L319" s="203" t="s">
        <v>563</v>
      </c>
      <c r="M319" s="203" t="s">
        <v>1559</v>
      </c>
      <c r="N319" s="204">
        <v>46078</v>
      </c>
      <c r="O319" s="205" t="s">
        <v>496</v>
      </c>
      <c r="P319" s="203" t="s">
        <v>497</v>
      </c>
      <c r="Q319" s="203" t="s">
        <v>497</v>
      </c>
      <c r="R319" s="203" t="s">
        <v>210</v>
      </c>
      <c r="S319" s="205" t="s">
        <v>211</v>
      </c>
      <c r="T319" s="203" t="s">
        <v>248</v>
      </c>
      <c r="U319" s="203">
        <v>250</v>
      </c>
      <c r="V319" s="203">
        <v>100</v>
      </c>
      <c r="W319" s="203">
        <v>4</v>
      </c>
      <c r="X319" s="203">
        <v>2026</v>
      </c>
      <c r="Y319" s="203">
        <v>91</v>
      </c>
      <c r="Z319" s="203">
        <v>0</v>
      </c>
      <c r="AA319" s="204">
        <v>46087</v>
      </c>
      <c r="AB319" s="203" t="s">
        <v>1496</v>
      </c>
      <c r="AC319" s="204">
        <v>46087</v>
      </c>
      <c r="AD319" s="207">
        <v>46108</v>
      </c>
      <c r="AE319" s="207">
        <v>46087</v>
      </c>
      <c r="AF319" s="211">
        <f t="shared" si="17"/>
        <v>-21</v>
      </c>
      <c r="AG319" s="209">
        <f t="shared" si="18"/>
        <v>1161.7800000000002</v>
      </c>
      <c r="AH319" s="210">
        <f t="shared" si="19"/>
        <v>-24397.380000000005</v>
      </c>
      <c r="AI319" s="211" t="s">
        <v>132</v>
      </c>
    </row>
    <row r="320" spans="1:35" x14ac:dyDescent="0.2">
      <c r="A320" s="203">
        <v>2026</v>
      </c>
      <c r="B320" s="203">
        <v>227</v>
      </c>
      <c r="C320" s="204">
        <v>46078</v>
      </c>
      <c r="D320" s="205" t="s">
        <v>1560</v>
      </c>
      <c r="E320" s="204">
        <v>46077</v>
      </c>
      <c r="F320" s="205" t="s">
        <v>1561</v>
      </c>
      <c r="G320" s="206">
        <v>336.32</v>
      </c>
      <c r="H320" s="206">
        <v>69</v>
      </c>
      <c r="I320" s="203" t="s">
        <v>122</v>
      </c>
      <c r="J320" s="206">
        <f t="shared" si="16"/>
        <v>267.32</v>
      </c>
      <c r="K320" s="203" t="s">
        <v>1486</v>
      </c>
      <c r="L320" s="203" t="s">
        <v>563</v>
      </c>
      <c r="M320" s="203" t="s">
        <v>1562</v>
      </c>
      <c r="N320" s="204">
        <v>46078</v>
      </c>
      <c r="O320" s="205" t="s">
        <v>496</v>
      </c>
      <c r="P320" s="203" t="s">
        <v>497</v>
      </c>
      <c r="Q320" s="203" t="s">
        <v>497</v>
      </c>
      <c r="R320" s="203" t="s">
        <v>128</v>
      </c>
      <c r="S320" s="205" t="s">
        <v>129</v>
      </c>
      <c r="T320" s="203" t="s">
        <v>271</v>
      </c>
      <c r="U320" s="203">
        <v>1460</v>
      </c>
      <c r="V320" s="203">
        <v>405</v>
      </c>
      <c r="W320" s="203">
        <v>1</v>
      </c>
      <c r="X320" s="203">
        <v>2026</v>
      </c>
      <c r="Y320" s="203">
        <v>93</v>
      </c>
      <c r="Z320" s="203">
        <v>0</v>
      </c>
      <c r="AA320" s="204">
        <v>46087</v>
      </c>
      <c r="AB320" s="203" t="s">
        <v>1563</v>
      </c>
      <c r="AC320" s="204">
        <v>46087</v>
      </c>
      <c r="AD320" s="207">
        <v>46108</v>
      </c>
      <c r="AE320" s="207">
        <v>46087</v>
      </c>
      <c r="AF320" s="211">
        <f t="shared" si="17"/>
        <v>-21</v>
      </c>
      <c r="AG320" s="209">
        <f t="shared" si="18"/>
        <v>267.32</v>
      </c>
      <c r="AH320" s="210">
        <f t="shared" si="19"/>
        <v>-5613.72</v>
      </c>
      <c r="AI320" s="211" t="s">
        <v>132</v>
      </c>
    </row>
    <row r="321" spans="1:35" x14ac:dyDescent="0.2">
      <c r="A321" s="203">
        <v>2026</v>
      </c>
      <c r="B321" s="203">
        <v>228</v>
      </c>
      <c r="C321" s="204">
        <v>46078</v>
      </c>
      <c r="D321" s="205" t="s">
        <v>1564</v>
      </c>
      <c r="E321" s="204">
        <v>46077</v>
      </c>
      <c r="F321" s="205" t="s">
        <v>1565</v>
      </c>
      <c r="G321" s="206">
        <v>6382.06</v>
      </c>
      <c r="H321" s="206">
        <v>1150.8599999999999</v>
      </c>
      <c r="I321" s="203" t="s">
        <v>132</v>
      </c>
      <c r="J321" s="206">
        <f t="shared" si="16"/>
        <v>6382.06</v>
      </c>
      <c r="K321" s="203" t="s">
        <v>1566</v>
      </c>
      <c r="L321" s="203" t="s">
        <v>563</v>
      </c>
      <c r="M321" s="203" t="s">
        <v>1567</v>
      </c>
      <c r="N321" s="204">
        <v>46078</v>
      </c>
      <c r="O321" s="205" t="s">
        <v>543</v>
      </c>
      <c r="P321" s="203" t="s">
        <v>544</v>
      </c>
      <c r="Q321" s="203" t="s">
        <v>544</v>
      </c>
      <c r="R321" s="203" t="s">
        <v>128</v>
      </c>
      <c r="S321" s="205" t="s">
        <v>129</v>
      </c>
      <c r="T321" s="203" t="s">
        <v>140</v>
      </c>
      <c r="U321" s="203">
        <v>5740</v>
      </c>
      <c r="V321" s="203">
        <v>1000</v>
      </c>
      <c r="W321" s="203">
        <v>8</v>
      </c>
      <c r="X321" s="203">
        <v>2025</v>
      </c>
      <c r="Y321" s="203">
        <v>185</v>
      </c>
      <c r="Z321" s="203">
        <v>0</v>
      </c>
      <c r="AA321" s="204">
        <v>46104</v>
      </c>
      <c r="AB321" s="203" t="s">
        <v>915</v>
      </c>
      <c r="AC321" s="204">
        <v>46108</v>
      </c>
      <c r="AD321" s="207">
        <v>46108</v>
      </c>
      <c r="AE321" s="207">
        <v>46108</v>
      </c>
      <c r="AF321" s="211">
        <f t="shared" si="17"/>
        <v>0</v>
      </c>
      <c r="AG321" s="209">
        <f t="shared" si="18"/>
        <v>6382.06</v>
      </c>
      <c r="AH321" s="210">
        <f t="shared" si="19"/>
        <v>0</v>
      </c>
      <c r="AI321" s="211" t="s">
        <v>132</v>
      </c>
    </row>
    <row r="322" spans="1:35" x14ac:dyDescent="0.2">
      <c r="A322" s="203">
        <v>2026</v>
      </c>
      <c r="B322" s="203">
        <v>229</v>
      </c>
      <c r="C322" s="204">
        <v>46079</v>
      </c>
      <c r="D322" s="205" t="s">
        <v>1568</v>
      </c>
      <c r="E322" s="204">
        <v>46073</v>
      </c>
      <c r="F322" s="205" t="s">
        <v>1569</v>
      </c>
      <c r="G322" s="206">
        <v>19407.96</v>
      </c>
      <c r="H322" s="206">
        <v>1764.36</v>
      </c>
      <c r="I322" s="203" t="s">
        <v>122</v>
      </c>
      <c r="J322" s="206">
        <f t="shared" si="16"/>
        <v>17643.599999999999</v>
      </c>
      <c r="K322" s="203" t="s">
        <v>1570</v>
      </c>
      <c r="L322" s="203" t="s">
        <v>563</v>
      </c>
      <c r="M322" s="203" t="s">
        <v>1571</v>
      </c>
      <c r="N322" s="204">
        <v>46073</v>
      </c>
      <c r="O322" s="205" t="s">
        <v>126</v>
      </c>
      <c r="P322" s="203" t="s">
        <v>127</v>
      </c>
      <c r="Q322" s="203" t="s">
        <v>127</v>
      </c>
      <c r="R322" s="203" t="s">
        <v>128</v>
      </c>
      <c r="S322" s="205" t="s">
        <v>129</v>
      </c>
      <c r="T322" s="203" t="s">
        <v>140</v>
      </c>
      <c r="U322" s="203">
        <v>5740</v>
      </c>
      <c r="V322" s="203">
        <v>1000</v>
      </c>
      <c r="W322" s="203">
        <v>10</v>
      </c>
      <c r="X322" s="203">
        <v>2025</v>
      </c>
      <c r="Y322" s="203">
        <v>191</v>
      </c>
      <c r="Z322" s="203">
        <v>0</v>
      </c>
      <c r="AA322" s="204">
        <v>46104</v>
      </c>
      <c r="AB322" s="203" t="s">
        <v>902</v>
      </c>
      <c r="AC322" s="204">
        <v>46106</v>
      </c>
      <c r="AD322" s="207">
        <v>46103</v>
      </c>
      <c r="AE322" s="207">
        <v>46106</v>
      </c>
      <c r="AF322" s="211">
        <f t="shared" si="17"/>
        <v>3</v>
      </c>
      <c r="AG322" s="209">
        <f t="shared" si="18"/>
        <v>17643.599999999999</v>
      </c>
      <c r="AH322" s="210">
        <f t="shared" si="19"/>
        <v>52930.799999999996</v>
      </c>
      <c r="AI322" s="211" t="s">
        <v>132</v>
      </c>
    </row>
    <row r="323" spans="1:35" x14ac:dyDescent="0.2">
      <c r="A323" s="203">
        <v>2026</v>
      </c>
      <c r="B323" s="203">
        <v>229</v>
      </c>
      <c r="C323" s="204">
        <v>46079</v>
      </c>
      <c r="D323" s="205" t="s">
        <v>1568</v>
      </c>
      <c r="E323" s="204">
        <v>46073</v>
      </c>
      <c r="F323" s="205" t="s">
        <v>1569</v>
      </c>
      <c r="G323" s="206">
        <v>39736.5</v>
      </c>
      <c r="H323" s="206">
        <v>3612.41</v>
      </c>
      <c r="I323" s="203" t="s">
        <v>122</v>
      </c>
      <c r="J323" s="206">
        <f t="shared" si="16"/>
        <v>36124.089999999997</v>
      </c>
      <c r="K323" s="203" t="s">
        <v>1570</v>
      </c>
      <c r="L323" s="203" t="s">
        <v>563</v>
      </c>
      <c r="M323" s="203" t="s">
        <v>1571</v>
      </c>
      <c r="N323" s="204">
        <v>46073</v>
      </c>
      <c r="O323" s="205" t="s">
        <v>126</v>
      </c>
      <c r="P323" s="203" t="s">
        <v>127</v>
      </c>
      <c r="Q323" s="203" t="s">
        <v>127</v>
      </c>
      <c r="R323" s="203" t="s">
        <v>128</v>
      </c>
      <c r="S323" s="205" t="s">
        <v>129</v>
      </c>
      <c r="T323" s="203" t="s">
        <v>140</v>
      </c>
      <c r="U323" s="203">
        <v>5740</v>
      </c>
      <c r="V323" s="203">
        <v>1000</v>
      </c>
      <c r="W323" s="203">
        <v>8</v>
      </c>
      <c r="X323" s="203">
        <v>2025</v>
      </c>
      <c r="Y323" s="203">
        <v>187</v>
      </c>
      <c r="Z323" s="203">
        <v>0</v>
      </c>
      <c r="AA323" s="204">
        <v>46104</v>
      </c>
      <c r="AB323" s="203" t="s">
        <v>1572</v>
      </c>
      <c r="AC323" s="204">
        <v>46106</v>
      </c>
      <c r="AD323" s="207">
        <v>46103</v>
      </c>
      <c r="AE323" s="207">
        <v>46106</v>
      </c>
      <c r="AF323" s="211">
        <f t="shared" si="17"/>
        <v>3</v>
      </c>
      <c r="AG323" s="209">
        <f t="shared" si="18"/>
        <v>36124.089999999997</v>
      </c>
      <c r="AH323" s="210">
        <f t="shared" si="19"/>
        <v>108372.26999999999</v>
      </c>
      <c r="AI323" s="211" t="s">
        <v>132</v>
      </c>
    </row>
    <row r="324" spans="1:35" x14ac:dyDescent="0.2">
      <c r="A324" s="203">
        <v>2026</v>
      </c>
      <c r="B324" s="203">
        <v>230</v>
      </c>
      <c r="C324" s="204">
        <v>46079</v>
      </c>
      <c r="D324" s="205" t="s">
        <v>1573</v>
      </c>
      <c r="E324" s="204">
        <v>46071</v>
      </c>
      <c r="F324" s="205" t="s">
        <v>1574</v>
      </c>
      <c r="G324" s="206">
        <v>1500</v>
      </c>
      <c r="H324" s="206">
        <v>270.49</v>
      </c>
      <c r="I324" s="203" t="s">
        <v>122</v>
      </c>
      <c r="J324" s="206">
        <f t="shared" si="16"/>
        <v>1229.51</v>
      </c>
      <c r="K324" s="203" t="s">
        <v>180</v>
      </c>
      <c r="L324" s="203" t="s">
        <v>563</v>
      </c>
      <c r="M324" s="203" t="s">
        <v>1575</v>
      </c>
      <c r="N324" s="204">
        <v>46078</v>
      </c>
      <c r="O324" s="205" t="s">
        <v>182</v>
      </c>
      <c r="P324" s="203" t="s">
        <v>183</v>
      </c>
      <c r="Q324" s="203" t="s">
        <v>183</v>
      </c>
      <c r="R324" s="203" t="s">
        <v>210</v>
      </c>
      <c r="S324" s="205" t="s">
        <v>211</v>
      </c>
      <c r="T324" s="203" t="s">
        <v>186</v>
      </c>
      <c r="U324" s="203">
        <v>3550</v>
      </c>
      <c r="V324" s="203">
        <v>620</v>
      </c>
      <c r="W324" s="203">
        <v>6</v>
      </c>
      <c r="X324" s="203">
        <v>2025</v>
      </c>
      <c r="Y324" s="203">
        <v>692</v>
      </c>
      <c r="Z324" s="203">
        <v>0</v>
      </c>
      <c r="AA324" s="204">
        <v>46087</v>
      </c>
      <c r="AB324" s="203" t="s">
        <v>1576</v>
      </c>
      <c r="AC324" s="204">
        <v>46087</v>
      </c>
      <c r="AD324" s="207">
        <v>46108</v>
      </c>
      <c r="AE324" s="207">
        <v>46087</v>
      </c>
      <c r="AF324" s="211">
        <f t="shared" si="17"/>
        <v>-21</v>
      </c>
      <c r="AG324" s="209">
        <f t="shared" si="18"/>
        <v>1229.51</v>
      </c>
      <c r="AH324" s="210">
        <f t="shared" si="19"/>
        <v>-25819.71</v>
      </c>
      <c r="AI324" s="211" t="s">
        <v>132</v>
      </c>
    </row>
    <row r="325" spans="1:35" x14ac:dyDescent="0.2">
      <c r="A325" s="203">
        <v>2026</v>
      </c>
      <c r="B325" s="203">
        <v>230</v>
      </c>
      <c r="C325" s="204">
        <v>46079</v>
      </c>
      <c r="D325" s="205" t="s">
        <v>1573</v>
      </c>
      <c r="E325" s="204">
        <v>46071</v>
      </c>
      <c r="F325" s="205" t="s">
        <v>1574</v>
      </c>
      <c r="G325" s="206">
        <v>7.44</v>
      </c>
      <c r="H325" s="206">
        <v>1.34</v>
      </c>
      <c r="I325" s="203" t="s">
        <v>122</v>
      </c>
      <c r="J325" s="206">
        <f t="shared" si="16"/>
        <v>6.1000000000000005</v>
      </c>
      <c r="K325" s="203" t="s">
        <v>180</v>
      </c>
      <c r="L325" s="203" t="s">
        <v>563</v>
      </c>
      <c r="M325" s="203" t="s">
        <v>1575</v>
      </c>
      <c r="N325" s="204">
        <v>46078</v>
      </c>
      <c r="O325" s="205" t="s">
        <v>182</v>
      </c>
      <c r="P325" s="203" t="s">
        <v>183</v>
      </c>
      <c r="Q325" s="203" t="s">
        <v>183</v>
      </c>
      <c r="R325" s="203" t="s">
        <v>210</v>
      </c>
      <c r="S325" s="205" t="s">
        <v>211</v>
      </c>
      <c r="T325" s="203" t="s">
        <v>186</v>
      </c>
      <c r="U325" s="203">
        <v>3550</v>
      </c>
      <c r="V325" s="203">
        <v>620</v>
      </c>
      <c r="W325" s="203">
        <v>99</v>
      </c>
      <c r="X325" s="203">
        <v>2025</v>
      </c>
      <c r="Y325" s="203">
        <v>141</v>
      </c>
      <c r="Z325" s="203">
        <v>0</v>
      </c>
      <c r="AA325" s="204">
        <v>46087</v>
      </c>
      <c r="AB325" s="203" t="s">
        <v>1577</v>
      </c>
      <c r="AC325" s="204">
        <v>46087</v>
      </c>
      <c r="AD325" s="207">
        <v>46108</v>
      </c>
      <c r="AE325" s="207">
        <v>46087</v>
      </c>
      <c r="AF325" s="211">
        <f t="shared" si="17"/>
        <v>-21</v>
      </c>
      <c r="AG325" s="209">
        <f t="shared" si="18"/>
        <v>6.1000000000000005</v>
      </c>
      <c r="AH325" s="210">
        <f t="shared" si="19"/>
        <v>-128.10000000000002</v>
      </c>
      <c r="AI325" s="211" t="s">
        <v>132</v>
      </c>
    </row>
    <row r="326" spans="1:35" x14ac:dyDescent="0.2">
      <c r="A326" s="203">
        <v>2026</v>
      </c>
      <c r="B326" s="203">
        <v>231</v>
      </c>
      <c r="C326" s="204">
        <v>46084</v>
      </c>
      <c r="D326" s="205" t="s">
        <v>1578</v>
      </c>
      <c r="E326" s="204">
        <v>46073</v>
      </c>
      <c r="F326" s="205" t="s">
        <v>1579</v>
      </c>
      <c r="G326" s="206">
        <v>738.6</v>
      </c>
      <c r="H326" s="206">
        <v>28.41</v>
      </c>
      <c r="I326" s="203" t="s">
        <v>122</v>
      </c>
      <c r="J326" s="206">
        <f t="shared" si="16"/>
        <v>710.19</v>
      </c>
      <c r="K326" s="203" t="s">
        <v>1580</v>
      </c>
      <c r="L326" s="203" t="s">
        <v>563</v>
      </c>
      <c r="M326" s="203" t="s">
        <v>1581</v>
      </c>
      <c r="N326" s="204">
        <v>46079</v>
      </c>
      <c r="O326" s="205" t="s">
        <v>1582</v>
      </c>
      <c r="P326" s="203" t="s">
        <v>1583</v>
      </c>
      <c r="Q326" s="203" t="s">
        <v>1583</v>
      </c>
      <c r="R326" s="203" t="s">
        <v>459</v>
      </c>
      <c r="S326" s="205" t="s">
        <v>731</v>
      </c>
      <c r="T326" s="203" t="s">
        <v>989</v>
      </c>
      <c r="U326" s="203">
        <v>130</v>
      </c>
      <c r="V326" s="203">
        <v>100</v>
      </c>
      <c r="W326" s="203">
        <v>9</v>
      </c>
      <c r="X326" s="203">
        <v>2025</v>
      </c>
      <c r="Y326" s="203">
        <v>552</v>
      </c>
      <c r="Z326" s="203">
        <v>0</v>
      </c>
      <c r="AA326" s="204">
        <v>46087</v>
      </c>
      <c r="AB326" s="203" t="s">
        <v>757</v>
      </c>
      <c r="AC326" s="204">
        <v>46091</v>
      </c>
      <c r="AD326" s="207">
        <v>46109</v>
      </c>
      <c r="AE326" s="207">
        <v>46091</v>
      </c>
      <c r="AF326" s="211">
        <f t="shared" si="17"/>
        <v>-18</v>
      </c>
      <c r="AG326" s="209">
        <f t="shared" si="18"/>
        <v>710.19</v>
      </c>
      <c r="AH326" s="210">
        <f t="shared" si="19"/>
        <v>-12783.420000000002</v>
      </c>
      <c r="AI326" s="211" t="s">
        <v>132</v>
      </c>
    </row>
    <row r="327" spans="1:35" x14ac:dyDescent="0.2">
      <c r="A327" s="203">
        <v>2026</v>
      </c>
      <c r="B327" s="203">
        <v>232</v>
      </c>
      <c r="C327" s="204">
        <v>46084</v>
      </c>
      <c r="D327" s="205" t="s">
        <v>236</v>
      </c>
      <c r="E327" s="204">
        <v>46080</v>
      </c>
      <c r="F327" s="205" t="s">
        <v>1584</v>
      </c>
      <c r="G327" s="206">
        <v>700.68</v>
      </c>
      <c r="H327" s="206">
        <v>126.35</v>
      </c>
      <c r="I327" s="203" t="s">
        <v>122</v>
      </c>
      <c r="J327" s="206">
        <f t="shared" ref="J327:J390" si="20">IF(I327="SI",G327-H327,G327)</f>
        <v>574.32999999999993</v>
      </c>
      <c r="K327" s="203" t="s">
        <v>399</v>
      </c>
      <c r="L327" s="203" t="s">
        <v>563</v>
      </c>
      <c r="M327" s="203" t="s">
        <v>1585</v>
      </c>
      <c r="N327" s="204">
        <v>46080</v>
      </c>
      <c r="O327" s="205" t="s">
        <v>401</v>
      </c>
      <c r="P327" s="203" t="s">
        <v>402</v>
      </c>
      <c r="Q327" s="203" t="s">
        <v>402</v>
      </c>
      <c r="R327" s="203" t="s">
        <v>157</v>
      </c>
      <c r="S327" s="205" t="s">
        <v>403</v>
      </c>
      <c r="T327" s="203" t="s">
        <v>404</v>
      </c>
      <c r="U327" s="203">
        <v>4100</v>
      </c>
      <c r="V327" s="203">
        <v>540</v>
      </c>
      <c r="W327" s="203">
        <v>99</v>
      </c>
      <c r="X327" s="203">
        <v>2026</v>
      </c>
      <c r="Y327" s="203">
        <v>463</v>
      </c>
      <c r="Z327" s="203">
        <v>0</v>
      </c>
      <c r="AA327" s="204">
        <v>46087</v>
      </c>
      <c r="AB327" s="203" t="s">
        <v>1586</v>
      </c>
      <c r="AC327" s="204">
        <v>46087</v>
      </c>
      <c r="AD327" s="207">
        <v>46110</v>
      </c>
      <c r="AE327" s="207">
        <v>46087</v>
      </c>
      <c r="AF327" s="211">
        <f t="shared" ref="AF327:AF390" si="21">AE327-AD327</f>
        <v>-23</v>
      </c>
      <c r="AG327" s="209">
        <f t="shared" ref="AG327:AG390" si="22">IF(AI327="SI",0,J327)</f>
        <v>574.32999999999993</v>
      </c>
      <c r="AH327" s="210">
        <f t="shared" ref="AH327:AH390" si="23">AG327*AF327</f>
        <v>-13209.589999999998</v>
      </c>
      <c r="AI327" s="211" t="s">
        <v>132</v>
      </c>
    </row>
    <row r="328" spans="1:35" x14ac:dyDescent="0.2">
      <c r="A328" s="203">
        <v>2026</v>
      </c>
      <c r="B328" s="203">
        <v>233</v>
      </c>
      <c r="C328" s="204">
        <v>46084</v>
      </c>
      <c r="D328" s="205" t="s">
        <v>1587</v>
      </c>
      <c r="E328" s="204">
        <v>46080</v>
      </c>
      <c r="F328" s="205" t="s">
        <v>1588</v>
      </c>
      <c r="G328" s="206">
        <v>800.58</v>
      </c>
      <c r="H328" s="206">
        <v>144.37</v>
      </c>
      <c r="I328" s="203" t="s">
        <v>122</v>
      </c>
      <c r="J328" s="206">
        <f t="shared" si="20"/>
        <v>656.21</v>
      </c>
      <c r="K328" s="203" t="s">
        <v>529</v>
      </c>
      <c r="L328" s="203" t="s">
        <v>563</v>
      </c>
      <c r="M328" s="203" t="s">
        <v>1589</v>
      </c>
      <c r="N328" s="204">
        <v>46080</v>
      </c>
      <c r="O328" s="205" t="s">
        <v>531</v>
      </c>
      <c r="P328" s="203" t="s">
        <v>532</v>
      </c>
      <c r="Q328" s="203" t="s">
        <v>533</v>
      </c>
      <c r="R328" s="203" t="s">
        <v>128</v>
      </c>
      <c r="S328" s="205" t="s">
        <v>129</v>
      </c>
      <c r="T328" s="203" t="s">
        <v>243</v>
      </c>
      <c r="U328" s="203">
        <v>2890</v>
      </c>
      <c r="V328" s="203">
        <v>790</v>
      </c>
      <c r="W328" s="203">
        <v>3</v>
      </c>
      <c r="X328" s="203">
        <v>2026</v>
      </c>
      <c r="Y328" s="203">
        <v>475</v>
      </c>
      <c r="Z328" s="203">
        <v>0</v>
      </c>
      <c r="AA328" s="204">
        <v>46111</v>
      </c>
      <c r="AB328" s="203" t="s">
        <v>959</v>
      </c>
      <c r="AC328" s="204">
        <v>46111</v>
      </c>
      <c r="AD328" s="207">
        <v>46110</v>
      </c>
      <c r="AE328" s="207">
        <v>46112</v>
      </c>
      <c r="AF328" s="211">
        <f t="shared" si="21"/>
        <v>2</v>
      </c>
      <c r="AG328" s="209">
        <f t="shared" si="22"/>
        <v>656.21</v>
      </c>
      <c r="AH328" s="210">
        <f t="shared" si="23"/>
        <v>1312.42</v>
      </c>
      <c r="AI328" s="211" t="s">
        <v>132</v>
      </c>
    </row>
    <row r="329" spans="1:35" x14ac:dyDescent="0.2">
      <c r="A329" s="203">
        <v>2026</v>
      </c>
      <c r="B329" s="203">
        <v>235</v>
      </c>
      <c r="C329" s="204">
        <v>46084</v>
      </c>
      <c r="D329" s="205" t="s">
        <v>1590</v>
      </c>
      <c r="E329" s="204">
        <v>46081</v>
      </c>
      <c r="F329" s="205" t="s">
        <v>1591</v>
      </c>
      <c r="G329" s="206">
        <v>11.8</v>
      </c>
      <c r="H329" s="206">
        <v>2.13</v>
      </c>
      <c r="I329" s="203" t="s">
        <v>132</v>
      </c>
      <c r="J329" s="206">
        <f t="shared" si="20"/>
        <v>11.8</v>
      </c>
      <c r="K329" s="203" t="s">
        <v>180</v>
      </c>
      <c r="L329" s="203" t="s">
        <v>563</v>
      </c>
      <c r="M329" s="203" t="s">
        <v>1592</v>
      </c>
      <c r="N329" s="204">
        <v>46081</v>
      </c>
      <c r="O329" s="205" t="s">
        <v>1068</v>
      </c>
      <c r="P329" s="203" t="s">
        <v>1069</v>
      </c>
      <c r="Q329" s="203" t="s">
        <v>1069</v>
      </c>
      <c r="R329" s="203" t="s">
        <v>210</v>
      </c>
      <c r="S329" s="205" t="s">
        <v>211</v>
      </c>
      <c r="T329" s="203" t="s">
        <v>212</v>
      </c>
      <c r="U329" s="203">
        <v>140</v>
      </c>
      <c r="V329" s="203">
        <v>100</v>
      </c>
      <c r="W329" s="203">
        <v>14</v>
      </c>
      <c r="X329" s="203">
        <v>2026</v>
      </c>
      <c r="Y329" s="203">
        <v>84</v>
      </c>
      <c r="Z329" s="203">
        <v>0</v>
      </c>
      <c r="AA329" s="204" t="s">
        <v>180</v>
      </c>
      <c r="AB329" s="203" t="s">
        <v>1593</v>
      </c>
      <c r="AC329" s="204">
        <v>46087</v>
      </c>
      <c r="AD329" s="207">
        <v>46111</v>
      </c>
      <c r="AE329" s="207">
        <v>46083</v>
      </c>
      <c r="AF329" s="211">
        <f t="shared" si="21"/>
        <v>-28</v>
      </c>
      <c r="AG329" s="209">
        <f t="shared" si="22"/>
        <v>11.8</v>
      </c>
      <c r="AH329" s="210">
        <f t="shared" si="23"/>
        <v>-330.40000000000003</v>
      </c>
      <c r="AI329" s="211" t="s">
        <v>132</v>
      </c>
    </row>
    <row r="330" spans="1:35" x14ac:dyDescent="0.2">
      <c r="A330" s="203">
        <v>2026</v>
      </c>
      <c r="B330" s="203">
        <v>236</v>
      </c>
      <c r="C330" s="204">
        <v>46084</v>
      </c>
      <c r="D330" s="205" t="s">
        <v>1594</v>
      </c>
      <c r="E330" s="204">
        <v>46081</v>
      </c>
      <c r="F330" s="205" t="s">
        <v>1595</v>
      </c>
      <c r="G330" s="206">
        <v>32.25</v>
      </c>
      <c r="H330" s="206">
        <v>0.86</v>
      </c>
      <c r="I330" s="203" t="s">
        <v>132</v>
      </c>
      <c r="J330" s="206">
        <f t="shared" si="20"/>
        <v>32.25</v>
      </c>
      <c r="K330" s="203" t="s">
        <v>180</v>
      </c>
      <c r="L330" s="203" t="s">
        <v>563</v>
      </c>
      <c r="M330" s="203" t="s">
        <v>1596</v>
      </c>
      <c r="N330" s="204">
        <v>46081</v>
      </c>
      <c r="O330" s="205" t="s">
        <v>1068</v>
      </c>
      <c r="P330" s="203" t="s">
        <v>1069</v>
      </c>
      <c r="Q330" s="203" t="s">
        <v>1069</v>
      </c>
      <c r="R330" s="203" t="s">
        <v>210</v>
      </c>
      <c r="S330" s="205" t="s">
        <v>211</v>
      </c>
      <c r="T330" s="203" t="s">
        <v>212</v>
      </c>
      <c r="U330" s="203">
        <v>140</v>
      </c>
      <c r="V330" s="203">
        <v>100</v>
      </c>
      <c r="W330" s="203">
        <v>14</v>
      </c>
      <c r="X330" s="203">
        <v>2026</v>
      </c>
      <c r="Y330" s="203">
        <v>84</v>
      </c>
      <c r="Z330" s="203">
        <v>0</v>
      </c>
      <c r="AA330" s="204" t="s">
        <v>180</v>
      </c>
      <c r="AB330" s="203" t="s">
        <v>1597</v>
      </c>
      <c r="AC330" s="204">
        <v>46087</v>
      </c>
      <c r="AD330" s="207">
        <v>46111</v>
      </c>
      <c r="AE330" s="207">
        <v>46083</v>
      </c>
      <c r="AF330" s="211">
        <f t="shared" si="21"/>
        <v>-28</v>
      </c>
      <c r="AG330" s="209">
        <f t="shared" si="22"/>
        <v>32.25</v>
      </c>
      <c r="AH330" s="210">
        <f t="shared" si="23"/>
        <v>-903</v>
      </c>
      <c r="AI330" s="211" t="s">
        <v>132</v>
      </c>
    </row>
    <row r="331" spans="1:35" x14ac:dyDescent="0.2">
      <c r="A331" s="203">
        <v>2026</v>
      </c>
      <c r="B331" s="203">
        <v>237</v>
      </c>
      <c r="C331" s="204">
        <v>46086</v>
      </c>
      <c r="D331" s="205" t="s">
        <v>1598</v>
      </c>
      <c r="E331" s="204">
        <v>46080</v>
      </c>
      <c r="F331" s="205" t="s">
        <v>1599</v>
      </c>
      <c r="G331" s="206">
        <v>5148</v>
      </c>
      <c r="H331" s="206">
        <v>468</v>
      </c>
      <c r="I331" s="203" t="s">
        <v>122</v>
      </c>
      <c r="J331" s="206">
        <f t="shared" si="20"/>
        <v>4680</v>
      </c>
      <c r="K331" s="203" t="s">
        <v>706</v>
      </c>
      <c r="L331" s="203" t="s">
        <v>563</v>
      </c>
      <c r="M331" s="203" t="s">
        <v>1600</v>
      </c>
      <c r="N331" s="204">
        <v>46084</v>
      </c>
      <c r="O331" s="205" t="s">
        <v>708</v>
      </c>
      <c r="P331" s="203" t="s">
        <v>709</v>
      </c>
      <c r="Q331" s="203" t="s">
        <v>709</v>
      </c>
      <c r="R331" s="203" t="s">
        <v>437</v>
      </c>
      <c r="S331" s="205" t="s">
        <v>438</v>
      </c>
      <c r="T331" s="203" t="s">
        <v>439</v>
      </c>
      <c r="U331" s="203">
        <v>1900</v>
      </c>
      <c r="V331" s="203">
        <v>470</v>
      </c>
      <c r="W331" s="203">
        <v>99</v>
      </c>
      <c r="X331" s="203">
        <v>2026</v>
      </c>
      <c r="Y331" s="203">
        <v>461</v>
      </c>
      <c r="Z331" s="203">
        <v>0</v>
      </c>
      <c r="AA331" s="204">
        <v>46087</v>
      </c>
      <c r="AB331" s="203" t="s">
        <v>1601</v>
      </c>
      <c r="AC331" s="204">
        <v>46087</v>
      </c>
      <c r="AD331" s="207">
        <v>46114</v>
      </c>
      <c r="AE331" s="207">
        <v>46087</v>
      </c>
      <c r="AF331" s="211">
        <f t="shared" si="21"/>
        <v>-27</v>
      </c>
      <c r="AG331" s="209">
        <f t="shared" si="22"/>
        <v>4680</v>
      </c>
      <c r="AH331" s="210">
        <f t="shared" si="23"/>
        <v>-126360</v>
      </c>
      <c r="AI331" s="211" t="s">
        <v>132</v>
      </c>
    </row>
    <row r="332" spans="1:35" x14ac:dyDescent="0.2">
      <c r="A332" s="203">
        <v>2026</v>
      </c>
      <c r="B332" s="203">
        <v>238</v>
      </c>
      <c r="C332" s="204">
        <v>46086</v>
      </c>
      <c r="D332" s="205" t="s">
        <v>695</v>
      </c>
      <c r="E332" s="204">
        <v>46084</v>
      </c>
      <c r="F332" s="205" t="s">
        <v>1602</v>
      </c>
      <c r="G332" s="206">
        <v>294.2</v>
      </c>
      <c r="H332" s="206">
        <v>0</v>
      </c>
      <c r="I332" s="203" t="s">
        <v>132</v>
      </c>
      <c r="J332" s="206">
        <f t="shared" si="20"/>
        <v>294.2</v>
      </c>
      <c r="K332" s="203" t="s">
        <v>1603</v>
      </c>
      <c r="L332" s="203" t="s">
        <v>563</v>
      </c>
      <c r="M332" s="203" t="s">
        <v>1604</v>
      </c>
      <c r="N332" s="204">
        <v>46084</v>
      </c>
      <c r="O332" s="205" t="s">
        <v>1605</v>
      </c>
      <c r="P332" s="203" t="s">
        <v>1606</v>
      </c>
      <c r="Q332" s="203" t="s">
        <v>1606</v>
      </c>
      <c r="R332" s="203" t="s">
        <v>459</v>
      </c>
      <c r="S332" s="205" t="s">
        <v>731</v>
      </c>
      <c r="T332" s="203" t="s">
        <v>220</v>
      </c>
      <c r="U332" s="203">
        <v>800</v>
      </c>
      <c r="V332" s="203">
        <v>100</v>
      </c>
      <c r="W332" s="203">
        <v>1</v>
      </c>
      <c r="X332" s="203">
        <v>2026</v>
      </c>
      <c r="Y332" s="203">
        <v>68</v>
      </c>
      <c r="Z332" s="203">
        <v>0</v>
      </c>
      <c r="AA332" s="204">
        <v>46087</v>
      </c>
      <c r="AB332" s="203" t="s">
        <v>760</v>
      </c>
      <c r="AC332" s="204">
        <v>46091</v>
      </c>
      <c r="AD332" s="207">
        <v>46114</v>
      </c>
      <c r="AE332" s="207">
        <v>46091</v>
      </c>
      <c r="AF332" s="211">
        <f t="shared" si="21"/>
        <v>-23</v>
      </c>
      <c r="AG332" s="209">
        <f t="shared" si="22"/>
        <v>294.2</v>
      </c>
      <c r="AH332" s="210">
        <f t="shared" si="23"/>
        <v>-6766.5999999999995</v>
      </c>
      <c r="AI332" s="211" t="s">
        <v>132</v>
      </c>
    </row>
    <row r="333" spans="1:35" x14ac:dyDescent="0.2">
      <c r="A333" s="203">
        <v>2026</v>
      </c>
      <c r="B333" s="203">
        <v>239</v>
      </c>
      <c r="C333" s="204">
        <v>46086</v>
      </c>
      <c r="D333" s="205" t="s">
        <v>1607</v>
      </c>
      <c r="E333" s="204">
        <v>46081</v>
      </c>
      <c r="F333" s="205" t="s">
        <v>1608</v>
      </c>
      <c r="G333" s="206">
        <v>7409.72</v>
      </c>
      <c r="H333" s="206">
        <v>284.99</v>
      </c>
      <c r="I333" s="203" t="s">
        <v>122</v>
      </c>
      <c r="J333" s="206">
        <f t="shared" si="20"/>
        <v>7124.7300000000005</v>
      </c>
      <c r="K333" s="203" t="s">
        <v>450</v>
      </c>
      <c r="L333" s="203" t="s">
        <v>563</v>
      </c>
      <c r="M333" s="203" t="s">
        <v>1609</v>
      </c>
      <c r="N333" s="204">
        <v>46086</v>
      </c>
      <c r="O333" s="205" t="s">
        <v>452</v>
      </c>
      <c r="P333" s="203" t="s">
        <v>453</v>
      </c>
      <c r="Q333" s="203" t="s">
        <v>453</v>
      </c>
      <c r="R333" s="203" t="s">
        <v>437</v>
      </c>
      <c r="S333" s="205" t="s">
        <v>438</v>
      </c>
      <c r="T333" s="203" t="s">
        <v>271</v>
      </c>
      <c r="U333" s="203">
        <v>1460</v>
      </c>
      <c r="V333" s="203">
        <v>400</v>
      </c>
      <c r="W333" s="203">
        <v>2</v>
      </c>
      <c r="X333" s="203">
        <v>2026</v>
      </c>
      <c r="Y333" s="203">
        <v>452</v>
      </c>
      <c r="Z333" s="203">
        <v>0</v>
      </c>
      <c r="AA333" s="204">
        <v>46087</v>
      </c>
      <c r="AB333" s="203" t="s">
        <v>1232</v>
      </c>
      <c r="AC333" s="204">
        <v>46087</v>
      </c>
      <c r="AD333" s="207">
        <v>46115</v>
      </c>
      <c r="AE333" s="207">
        <v>46087</v>
      </c>
      <c r="AF333" s="211">
        <f t="shared" si="21"/>
        <v>-28</v>
      </c>
      <c r="AG333" s="209">
        <f t="shared" si="22"/>
        <v>7124.7300000000005</v>
      </c>
      <c r="AH333" s="210">
        <f t="shared" si="23"/>
        <v>-199492.44</v>
      </c>
      <c r="AI333" s="211" t="s">
        <v>132</v>
      </c>
    </row>
    <row r="334" spans="1:35" x14ac:dyDescent="0.2">
      <c r="A334" s="203">
        <v>2026</v>
      </c>
      <c r="B334" s="203">
        <v>240</v>
      </c>
      <c r="C334" s="204">
        <v>46086</v>
      </c>
      <c r="D334" s="205" t="s">
        <v>1610</v>
      </c>
      <c r="E334" s="204">
        <v>46081</v>
      </c>
      <c r="F334" s="205" t="s">
        <v>1611</v>
      </c>
      <c r="G334" s="206">
        <v>1427.4</v>
      </c>
      <c r="H334" s="206">
        <v>54.9</v>
      </c>
      <c r="I334" s="203" t="s">
        <v>122</v>
      </c>
      <c r="J334" s="206">
        <f t="shared" si="20"/>
        <v>1372.5</v>
      </c>
      <c r="K334" s="203" t="s">
        <v>457</v>
      </c>
      <c r="L334" s="203" t="s">
        <v>563</v>
      </c>
      <c r="M334" s="203" t="s">
        <v>1612</v>
      </c>
      <c r="N334" s="204">
        <v>46086</v>
      </c>
      <c r="O334" s="205" t="s">
        <v>452</v>
      </c>
      <c r="P334" s="203" t="s">
        <v>453</v>
      </c>
      <c r="Q334" s="203" t="s">
        <v>453</v>
      </c>
      <c r="R334" s="203" t="s">
        <v>437</v>
      </c>
      <c r="S334" s="205" t="s">
        <v>438</v>
      </c>
      <c r="T334" s="203" t="s">
        <v>271</v>
      </c>
      <c r="U334" s="203">
        <v>1460</v>
      </c>
      <c r="V334" s="203">
        <v>442</v>
      </c>
      <c r="W334" s="203">
        <v>1</v>
      </c>
      <c r="X334" s="203">
        <v>2026</v>
      </c>
      <c r="Y334" s="203">
        <v>459</v>
      </c>
      <c r="Z334" s="203">
        <v>0</v>
      </c>
      <c r="AA334" s="204">
        <v>46087</v>
      </c>
      <c r="AB334" s="203" t="s">
        <v>1236</v>
      </c>
      <c r="AC334" s="204">
        <v>46087</v>
      </c>
      <c r="AD334" s="207">
        <v>46115</v>
      </c>
      <c r="AE334" s="207">
        <v>46087</v>
      </c>
      <c r="AF334" s="211">
        <f t="shared" si="21"/>
        <v>-28</v>
      </c>
      <c r="AG334" s="209">
        <f t="shared" si="22"/>
        <v>1372.5</v>
      </c>
      <c r="AH334" s="210">
        <f t="shared" si="23"/>
        <v>-38430</v>
      </c>
      <c r="AI334" s="211" t="s">
        <v>132</v>
      </c>
    </row>
    <row r="335" spans="1:35" x14ac:dyDescent="0.2">
      <c r="A335" s="203">
        <v>2026</v>
      </c>
      <c r="B335" s="203">
        <v>240</v>
      </c>
      <c r="C335" s="204">
        <v>46086</v>
      </c>
      <c r="D335" s="205" t="s">
        <v>1610</v>
      </c>
      <c r="E335" s="204">
        <v>46081</v>
      </c>
      <c r="F335" s="205" t="s">
        <v>1611</v>
      </c>
      <c r="G335" s="206">
        <v>3768.43</v>
      </c>
      <c r="H335" s="206">
        <v>144.94</v>
      </c>
      <c r="I335" s="203" t="s">
        <v>122</v>
      </c>
      <c r="J335" s="206">
        <f t="shared" si="20"/>
        <v>3623.49</v>
      </c>
      <c r="K335" s="203" t="s">
        <v>457</v>
      </c>
      <c r="L335" s="203" t="s">
        <v>563</v>
      </c>
      <c r="M335" s="203" t="s">
        <v>1612</v>
      </c>
      <c r="N335" s="204">
        <v>46086</v>
      </c>
      <c r="O335" s="205" t="s">
        <v>452</v>
      </c>
      <c r="P335" s="203" t="s">
        <v>453</v>
      </c>
      <c r="Q335" s="203" t="s">
        <v>453</v>
      </c>
      <c r="R335" s="203" t="s">
        <v>437</v>
      </c>
      <c r="S335" s="205" t="s">
        <v>438</v>
      </c>
      <c r="T335" s="203" t="s">
        <v>271</v>
      </c>
      <c r="U335" s="203">
        <v>1460</v>
      </c>
      <c r="V335" s="203">
        <v>442</v>
      </c>
      <c r="W335" s="203">
        <v>99</v>
      </c>
      <c r="X335" s="203">
        <v>2026</v>
      </c>
      <c r="Y335" s="203">
        <v>458</v>
      </c>
      <c r="Z335" s="203">
        <v>0</v>
      </c>
      <c r="AA335" s="204">
        <v>46087</v>
      </c>
      <c r="AB335" s="203" t="s">
        <v>1237</v>
      </c>
      <c r="AC335" s="204">
        <v>46087</v>
      </c>
      <c r="AD335" s="207">
        <v>46115</v>
      </c>
      <c r="AE335" s="207">
        <v>46087</v>
      </c>
      <c r="AF335" s="211">
        <f t="shared" si="21"/>
        <v>-28</v>
      </c>
      <c r="AG335" s="209">
        <f t="shared" si="22"/>
        <v>3623.49</v>
      </c>
      <c r="AH335" s="210">
        <f t="shared" si="23"/>
        <v>-101457.72</v>
      </c>
      <c r="AI335" s="211" t="s">
        <v>132</v>
      </c>
    </row>
    <row r="336" spans="1:35" x14ac:dyDescent="0.2">
      <c r="A336" s="203">
        <v>2026</v>
      </c>
      <c r="B336" s="203">
        <v>241</v>
      </c>
      <c r="C336" s="204">
        <v>46087</v>
      </c>
      <c r="D336" s="205" t="s">
        <v>1613</v>
      </c>
      <c r="E336" s="204">
        <v>46086</v>
      </c>
      <c r="F336" s="205" t="s">
        <v>1614</v>
      </c>
      <c r="G336" s="206">
        <v>1483.51</v>
      </c>
      <c r="H336" s="206">
        <v>57.06</v>
      </c>
      <c r="I336" s="203" t="s">
        <v>122</v>
      </c>
      <c r="J336" s="206">
        <f t="shared" si="20"/>
        <v>1426.45</v>
      </c>
      <c r="K336" s="203" t="s">
        <v>1580</v>
      </c>
      <c r="L336" s="203" t="s">
        <v>563</v>
      </c>
      <c r="M336" s="203" t="s">
        <v>1615</v>
      </c>
      <c r="N336" s="204">
        <v>46086</v>
      </c>
      <c r="O336" s="205" t="s">
        <v>1582</v>
      </c>
      <c r="P336" s="203" t="s">
        <v>1583</v>
      </c>
      <c r="Q336" s="203" t="s">
        <v>1583</v>
      </c>
      <c r="R336" s="203" t="s">
        <v>459</v>
      </c>
      <c r="S336" s="205" t="s">
        <v>731</v>
      </c>
      <c r="T336" s="203" t="s">
        <v>989</v>
      </c>
      <c r="U336" s="203">
        <v>130</v>
      </c>
      <c r="V336" s="203">
        <v>100</v>
      </c>
      <c r="W336" s="203">
        <v>9</v>
      </c>
      <c r="X336" s="203">
        <v>2026</v>
      </c>
      <c r="Y336" s="203">
        <v>552</v>
      </c>
      <c r="Z336" s="203">
        <v>0</v>
      </c>
      <c r="AA336" s="204">
        <v>46087</v>
      </c>
      <c r="AB336" s="203" t="s">
        <v>750</v>
      </c>
      <c r="AC336" s="204">
        <v>46091</v>
      </c>
      <c r="AD336" s="207">
        <v>46116</v>
      </c>
      <c r="AE336" s="207">
        <v>46091</v>
      </c>
      <c r="AF336" s="211">
        <f t="shared" si="21"/>
        <v>-25</v>
      </c>
      <c r="AG336" s="209">
        <f t="shared" si="22"/>
        <v>1426.45</v>
      </c>
      <c r="AH336" s="210">
        <f t="shared" si="23"/>
        <v>-35661.25</v>
      </c>
      <c r="AI336" s="211" t="s">
        <v>132</v>
      </c>
    </row>
    <row r="337" spans="1:35" x14ac:dyDescent="0.2">
      <c r="A337" s="203">
        <v>2026</v>
      </c>
      <c r="B337" s="203">
        <v>242</v>
      </c>
      <c r="C337" s="204">
        <v>46090</v>
      </c>
      <c r="D337" s="205" t="s">
        <v>1616</v>
      </c>
      <c r="E337" s="204">
        <v>46081</v>
      </c>
      <c r="F337" s="205" t="s">
        <v>1617</v>
      </c>
      <c r="G337" s="206">
        <v>3830.8</v>
      </c>
      <c r="H337" s="206">
        <v>690.8</v>
      </c>
      <c r="I337" s="203" t="s">
        <v>122</v>
      </c>
      <c r="J337" s="206">
        <f t="shared" si="20"/>
        <v>3140</v>
      </c>
      <c r="K337" s="203" t="s">
        <v>1618</v>
      </c>
      <c r="L337" s="203" t="s">
        <v>563</v>
      </c>
      <c r="M337" s="203" t="s">
        <v>1619</v>
      </c>
      <c r="N337" s="204">
        <v>46090</v>
      </c>
      <c r="O337" s="205" t="s">
        <v>336</v>
      </c>
      <c r="P337" s="203" t="s">
        <v>337</v>
      </c>
      <c r="Q337" s="203" t="s">
        <v>337</v>
      </c>
      <c r="R337" s="203" t="s">
        <v>210</v>
      </c>
      <c r="S337" s="205" t="s">
        <v>211</v>
      </c>
      <c r="T337" s="203" t="s">
        <v>212</v>
      </c>
      <c r="U337" s="203">
        <v>140</v>
      </c>
      <c r="V337" s="203">
        <v>100</v>
      </c>
      <c r="W337" s="203">
        <v>28</v>
      </c>
      <c r="X337" s="203">
        <v>2026</v>
      </c>
      <c r="Y337" s="203">
        <v>107</v>
      </c>
      <c r="Z337" s="203">
        <v>0</v>
      </c>
      <c r="AA337" s="204">
        <v>46111</v>
      </c>
      <c r="AB337" s="203" t="s">
        <v>1620</v>
      </c>
      <c r="AC337" s="204">
        <v>46112</v>
      </c>
      <c r="AD337" s="207">
        <v>46120</v>
      </c>
      <c r="AE337" s="207">
        <v>46112</v>
      </c>
      <c r="AF337" s="211">
        <f t="shared" si="21"/>
        <v>-8</v>
      </c>
      <c r="AG337" s="209">
        <f t="shared" si="22"/>
        <v>3140</v>
      </c>
      <c r="AH337" s="210">
        <f t="shared" si="23"/>
        <v>-25120</v>
      </c>
      <c r="AI337" s="211" t="s">
        <v>132</v>
      </c>
    </row>
    <row r="338" spans="1:35" x14ac:dyDescent="0.2">
      <c r="A338" s="203">
        <v>2026</v>
      </c>
      <c r="B338" s="203">
        <v>243</v>
      </c>
      <c r="C338" s="204">
        <v>46090</v>
      </c>
      <c r="D338" s="205" t="s">
        <v>1621</v>
      </c>
      <c r="E338" s="204">
        <v>46081</v>
      </c>
      <c r="F338" s="205" t="s">
        <v>1622</v>
      </c>
      <c r="G338" s="206">
        <v>69.540000000000006</v>
      </c>
      <c r="H338" s="206">
        <v>12.54</v>
      </c>
      <c r="I338" s="203" t="s">
        <v>122</v>
      </c>
      <c r="J338" s="206">
        <f t="shared" si="20"/>
        <v>57.000000000000007</v>
      </c>
      <c r="K338" s="203" t="s">
        <v>1116</v>
      </c>
      <c r="L338" s="203" t="s">
        <v>563</v>
      </c>
      <c r="M338" s="203" t="s">
        <v>1623</v>
      </c>
      <c r="N338" s="204">
        <v>46090</v>
      </c>
      <c r="O338" s="205" t="s">
        <v>336</v>
      </c>
      <c r="P338" s="203" t="s">
        <v>337</v>
      </c>
      <c r="Q338" s="203" t="s">
        <v>337</v>
      </c>
      <c r="R338" s="203" t="s">
        <v>210</v>
      </c>
      <c r="S338" s="205" t="s">
        <v>211</v>
      </c>
      <c r="T338" s="203" t="s">
        <v>212</v>
      </c>
      <c r="U338" s="203">
        <v>140</v>
      </c>
      <c r="V338" s="203">
        <v>100</v>
      </c>
      <c r="W338" s="203">
        <v>12</v>
      </c>
      <c r="X338" s="203">
        <v>2026</v>
      </c>
      <c r="Y338" s="203">
        <v>621</v>
      </c>
      <c r="Z338" s="203">
        <v>0</v>
      </c>
      <c r="AA338" s="204">
        <v>46111</v>
      </c>
      <c r="AB338" s="203" t="s">
        <v>1624</v>
      </c>
      <c r="AC338" s="204">
        <v>46112</v>
      </c>
      <c r="AD338" s="207">
        <v>46120</v>
      </c>
      <c r="AE338" s="207">
        <v>46112</v>
      </c>
      <c r="AF338" s="211">
        <f t="shared" si="21"/>
        <v>-8</v>
      </c>
      <c r="AG338" s="209">
        <f t="shared" si="22"/>
        <v>57.000000000000007</v>
      </c>
      <c r="AH338" s="210">
        <f t="shared" si="23"/>
        <v>-456.00000000000006</v>
      </c>
      <c r="AI338" s="211" t="s">
        <v>132</v>
      </c>
    </row>
    <row r="339" spans="1:35" x14ac:dyDescent="0.2">
      <c r="A339" s="203">
        <v>2026</v>
      </c>
      <c r="B339" s="203">
        <v>244</v>
      </c>
      <c r="C339" s="204">
        <v>46090</v>
      </c>
      <c r="D339" s="205" t="s">
        <v>1625</v>
      </c>
      <c r="E339" s="204">
        <v>46082</v>
      </c>
      <c r="F339" s="205" t="s">
        <v>1626</v>
      </c>
      <c r="G339" s="206">
        <v>73.2</v>
      </c>
      <c r="H339" s="206">
        <v>13.2</v>
      </c>
      <c r="I339" s="203" t="s">
        <v>122</v>
      </c>
      <c r="J339" s="206">
        <f t="shared" si="20"/>
        <v>60</v>
      </c>
      <c r="K339" s="203" t="s">
        <v>850</v>
      </c>
      <c r="L339" s="203" t="s">
        <v>563</v>
      </c>
      <c r="M339" s="203" t="s">
        <v>1627</v>
      </c>
      <c r="N339" s="204">
        <v>46087</v>
      </c>
      <c r="O339" s="205" t="s">
        <v>578</v>
      </c>
      <c r="P339" s="203" t="s">
        <v>579</v>
      </c>
      <c r="Q339" s="203" t="s">
        <v>579</v>
      </c>
      <c r="R339" s="203" t="s">
        <v>210</v>
      </c>
      <c r="S339" s="205" t="s">
        <v>211</v>
      </c>
      <c r="T339" s="203" t="s">
        <v>248</v>
      </c>
      <c r="U339" s="203">
        <v>250</v>
      </c>
      <c r="V339" s="203">
        <v>100</v>
      </c>
      <c r="W339" s="203">
        <v>24</v>
      </c>
      <c r="X339" s="203">
        <v>2026</v>
      </c>
      <c r="Y339" s="203">
        <v>648</v>
      </c>
      <c r="Z339" s="203">
        <v>0</v>
      </c>
      <c r="AA339" s="204">
        <v>46111</v>
      </c>
      <c r="AB339" s="203" t="s">
        <v>1628</v>
      </c>
      <c r="AC339" s="204">
        <v>46112</v>
      </c>
      <c r="AD339" s="207">
        <v>46117</v>
      </c>
      <c r="AE339" s="207">
        <v>46112</v>
      </c>
      <c r="AF339" s="211">
        <f t="shared" si="21"/>
        <v>-5</v>
      </c>
      <c r="AG339" s="209">
        <f t="shared" si="22"/>
        <v>60</v>
      </c>
      <c r="AH339" s="210">
        <f t="shared" si="23"/>
        <v>-300</v>
      </c>
      <c r="AI339" s="211" t="s">
        <v>132</v>
      </c>
    </row>
    <row r="340" spans="1:35" x14ac:dyDescent="0.2">
      <c r="A340" s="203">
        <v>2026</v>
      </c>
      <c r="B340" s="203">
        <v>245</v>
      </c>
      <c r="C340" s="204">
        <v>46090</v>
      </c>
      <c r="D340" s="205" t="s">
        <v>1629</v>
      </c>
      <c r="E340" s="204">
        <v>46082</v>
      </c>
      <c r="F340" s="205" t="s">
        <v>1630</v>
      </c>
      <c r="G340" s="206">
        <v>439.2</v>
      </c>
      <c r="H340" s="206">
        <v>79.2</v>
      </c>
      <c r="I340" s="203" t="s">
        <v>122</v>
      </c>
      <c r="J340" s="206">
        <f t="shared" si="20"/>
        <v>360</v>
      </c>
      <c r="K340" s="203" t="s">
        <v>846</v>
      </c>
      <c r="L340" s="203" t="s">
        <v>563</v>
      </c>
      <c r="M340" s="203" t="s">
        <v>1631</v>
      </c>
      <c r="N340" s="204">
        <v>46087</v>
      </c>
      <c r="O340" s="205" t="s">
        <v>578</v>
      </c>
      <c r="P340" s="203" t="s">
        <v>579</v>
      </c>
      <c r="Q340" s="203" t="s">
        <v>579</v>
      </c>
      <c r="R340" s="203" t="s">
        <v>210</v>
      </c>
      <c r="S340" s="205" t="s">
        <v>211</v>
      </c>
      <c r="T340" s="203" t="s">
        <v>248</v>
      </c>
      <c r="U340" s="203">
        <v>250</v>
      </c>
      <c r="V340" s="203">
        <v>100</v>
      </c>
      <c r="W340" s="203">
        <v>24</v>
      </c>
      <c r="X340" s="203">
        <v>2026</v>
      </c>
      <c r="Y340" s="203">
        <v>647</v>
      </c>
      <c r="Z340" s="203">
        <v>0</v>
      </c>
      <c r="AA340" s="204">
        <v>46111</v>
      </c>
      <c r="AB340" s="203" t="s">
        <v>1632</v>
      </c>
      <c r="AC340" s="204">
        <v>46112</v>
      </c>
      <c r="AD340" s="207">
        <v>46117</v>
      </c>
      <c r="AE340" s="207">
        <v>46112</v>
      </c>
      <c r="AF340" s="211">
        <f t="shared" si="21"/>
        <v>-5</v>
      </c>
      <c r="AG340" s="209">
        <f t="shared" si="22"/>
        <v>360</v>
      </c>
      <c r="AH340" s="210">
        <f t="shared" si="23"/>
        <v>-1800</v>
      </c>
      <c r="AI340" s="211" t="s">
        <v>132</v>
      </c>
    </row>
    <row r="341" spans="1:35" x14ac:dyDescent="0.2">
      <c r="A341" s="203">
        <v>2026</v>
      </c>
      <c r="B341" s="203">
        <v>246</v>
      </c>
      <c r="C341" s="204">
        <v>46090</v>
      </c>
      <c r="D341" s="205" t="s">
        <v>1633</v>
      </c>
      <c r="E341" s="204">
        <v>46081</v>
      </c>
      <c r="F341" s="205" t="s">
        <v>1634</v>
      </c>
      <c r="G341" s="206">
        <v>18337.82</v>
      </c>
      <c r="H341" s="206">
        <v>3306.82</v>
      </c>
      <c r="I341" s="203" t="s">
        <v>122</v>
      </c>
      <c r="J341" s="206">
        <f t="shared" si="20"/>
        <v>15031</v>
      </c>
      <c r="K341" s="203" t="s">
        <v>1635</v>
      </c>
      <c r="L341" s="203" t="s">
        <v>563</v>
      </c>
      <c r="M341" s="203" t="s">
        <v>1636</v>
      </c>
      <c r="N341" s="204">
        <v>46086</v>
      </c>
      <c r="O341" s="205" t="s">
        <v>641</v>
      </c>
      <c r="P341" s="203" t="s">
        <v>642</v>
      </c>
      <c r="Q341" s="203" t="s">
        <v>642</v>
      </c>
      <c r="R341" s="203" t="s">
        <v>128</v>
      </c>
      <c r="S341" s="205" t="s">
        <v>129</v>
      </c>
      <c r="T341" s="203" t="s">
        <v>360</v>
      </c>
      <c r="U341" s="203">
        <v>2780</v>
      </c>
      <c r="V341" s="203">
        <v>760</v>
      </c>
      <c r="W341" s="203">
        <v>1</v>
      </c>
      <c r="X341" s="203">
        <v>2025</v>
      </c>
      <c r="Y341" s="203">
        <v>380</v>
      </c>
      <c r="Z341" s="203">
        <v>0</v>
      </c>
      <c r="AA341" s="204">
        <v>46111</v>
      </c>
      <c r="AB341" s="203" t="s">
        <v>1637</v>
      </c>
      <c r="AC341" s="204">
        <v>46111</v>
      </c>
      <c r="AD341" s="207">
        <v>46116</v>
      </c>
      <c r="AE341" s="207">
        <v>46112</v>
      </c>
      <c r="AF341" s="211">
        <f t="shared" si="21"/>
        <v>-4</v>
      </c>
      <c r="AG341" s="209">
        <f t="shared" si="22"/>
        <v>15031</v>
      </c>
      <c r="AH341" s="210">
        <f t="shared" si="23"/>
        <v>-60124</v>
      </c>
      <c r="AI341" s="211" t="s">
        <v>132</v>
      </c>
    </row>
    <row r="342" spans="1:35" x14ac:dyDescent="0.2">
      <c r="A342" s="203">
        <v>2026</v>
      </c>
      <c r="B342" s="203">
        <v>247</v>
      </c>
      <c r="C342" s="204">
        <v>46090</v>
      </c>
      <c r="D342" s="205" t="s">
        <v>1195</v>
      </c>
      <c r="E342" s="204">
        <v>46081</v>
      </c>
      <c r="F342" s="205" t="s">
        <v>1638</v>
      </c>
      <c r="G342" s="206">
        <v>420.9</v>
      </c>
      <c r="H342" s="206">
        <v>75.900000000000006</v>
      </c>
      <c r="I342" s="203" t="s">
        <v>122</v>
      </c>
      <c r="J342" s="206">
        <f t="shared" si="20"/>
        <v>345</v>
      </c>
      <c r="K342" s="203" t="s">
        <v>1639</v>
      </c>
      <c r="L342" s="203" t="s">
        <v>563</v>
      </c>
      <c r="M342" s="203" t="s">
        <v>1640</v>
      </c>
      <c r="N342" s="204">
        <v>46086</v>
      </c>
      <c r="O342" s="205" t="s">
        <v>641</v>
      </c>
      <c r="P342" s="203" t="s">
        <v>642</v>
      </c>
      <c r="Q342" s="203" t="s">
        <v>642</v>
      </c>
      <c r="R342" s="203" t="s">
        <v>159</v>
      </c>
      <c r="S342" s="205" t="s">
        <v>201</v>
      </c>
      <c r="T342" s="203" t="s">
        <v>202</v>
      </c>
      <c r="U342" s="203">
        <v>4430</v>
      </c>
      <c r="V342" s="203">
        <v>140</v>
      </c>
      <c r="W342" s="203">
        <v>99</v>
      </c>
      <c r="X342" s="203">
        <v>2026</v>
      </c>
      <c r="Y342" s="203">
        <v>119</v>
      </c>
      <c r="Z342" s="203">
        <v>0</v>
      </c>
      <c r="AA342" s="204">
        <v>46111</v>
      </c>
      <c r="AB342" s="203" t="s">
        <v>1641</v>
      </c>
      <c r="AC342" s="204">
        <v>46111</v>
      </c>
      <c r="AD342" s="207">
        <v>46116</v>
      </c>
      <c r="AE342" s="207">
        <v>46112</v>
      </c>
      <c r="AF342" s="211">
        <f t="shared" si="21"/>
        <v>-4</v>
      </c>
      <c r="AG342" s="209">
        <f t="shared" si="22"/>
        <v>345</v>
      </c>
      <c r="AH342" s="210">
        <f t="shared" si="23"/>
        <v>-1380</v>
      </c>
      <c r="AI342" s="211" t="s">
        <v>132</v>
      </c>
    </row>
    <row r="343" spans="1:35" x14ac:dyDescent="0.2">
      <c r="A343" s="203">
        <v>2026</v>
      </c>
      <c r="B343" s="203">
        <v>248</v>
      </c>
      <c r="C343" s="204">
        <v>46091</v>
      </c>
      <c r="D343" s="205" t="s">
        <v>1642</v>
      </c>
      <c r="E343" s="204">
        <v>46081</v>
      </c>
      <c r="F343" s="205" t="s">
        <v>1643</v>
      </c>
      <c r="G343" s="206">
        <v>726.88</v>
      </c>
      <c r="H343" s="206">
        <v>127.93</v>
      </c>
      <c r="I343" s="203" t="s">
        <v>122</v>
      </c>
      <c r="J343" s="206">
        <f t="shared" si="20"/>
        <v>598.95000000000005</v>
      </c>
      <c r="K343" s="203" t="s">
        <v>1644</v>
      </c>
      <c r="L343" s="203" t="s">
        <v>563</v>
      </c>
      <c r="M343" s="203" t="s">
        <v>1645</v>
      </c>
      <c r="N343" s="204">
        <v>46091</v>
      </c>
      <c r="O343" s="205" t="s">
        <v>1306</v>
      </c>
      <c r="P343" s="203" t="s">
        <v>1307</v>
      </c>
      <c r="Q343" s="203" t="s">
        <v>1307</v>
      </c>
      <c r="R343" s="203" t="s">
        <v>210</v>
      </c>
      <c r="S343" s="205" t="s">
        <v>211</v>
      </c>
      <c r="T343" s="203" t="s">
        <v>212</v>
      </c>
      <c r="U343" s="203">
        <v>140</v>
      </c>
      <c r="V343" s="203">
        <v>101</v>
      </c>
      <c r="W343" s="203">
        <v>1</v>
      </c>
      <c r="X343" s="203">
        <v>2026</v>
      </c>
      <c r="Y343" s="203">
        <v>619</v>
      </c>
      <c r="Z343" s="203">
        <v>0</v>
      </c>
      <c r="AA343" s="204">
        <v>46111</v>
      </c>
      <c r="AB343" s="203" t="s">
        <v>1646</v>
      </c>
      <c r="AC343" s="204">
        <v>46112</v>
      </c>
      <c r="AD343" s="207">
        <v>46121</v>
      </c>
      <c r="AE343" s="207">
        <v>46112</v>
      </c>
      <c r="AF343" s="211">
        <f t="shared" si="21"/>
        <v>-9</v>
      </c>
      <c r="AG343" s="209">
        <f t="shared" si="22"/>
        <v>598.95000000000005</v>
      </c>
      <c r="AH343" s="210">
        <f t="shared" si="23"/>
        <v>-5390.55</v>
      </c>
      <c r="AI343" s="211" t="s">
        <v>132</v>
      </c>
    </row>
    <row r="344" spans="1:35" x14ac:dyDescent="0.2">
      <c r="A344" s="203">
        <v>2026</v>
      </c>
      <c r="B344" s="203">
        <v>249</v>
      </c>
      <c r="C344" s="204">
        <v>46092</v>
      </c>
      <c r="D344" s="205" t="s">
        <v>165</v>
      </c>
      <c r="E344" s="204">
        <v>46091</v>
      </c>
      <c r="F344" s="205" t="s">
        <v>1647</v>
      </c>
      <c r="G344" s="206">
        <v>854</v>
      </c>
      <c r="H344" s="206">
        <v>154</v>
      </c>
      <c r="I344" s="203" t="s">
        <v>122</v>
      </c>
      <c r="J344" s="206">
        <f t="shared" si="20"/>
        <v>700</v>
      </c>
      <c r="K344" s="203" t="s">
        <v>1648</v>
      </c>
      <c r="L344" s="203" t="s">
        <v>563</v>
      </c>
      <c r="M344" s="203" t="s">
        <v>1649</v>
      </c>
      <c r="N344" s="204">
        <v>46091</v>
      </c>
      <c r="O344" s="205" t="s">
        <v>1650</v>
      </c>
      <c r="P344" s="203" t="s">
        <v>1651</v>
      </c>
      <c r="Q344" s="203" t="s">
        <v>1652</v>
      </c>
      <c r="R344" s="203" t="s">
        <v>128</v>
      </c>
      <c r="S344" s="205" t="s">
        <v>129</v>
      </c>
      <c r="T344" s="203" t="s">
        <v>140</v>
      </c>
      <c r="U344" s="203">
        <v>5740</v>
      </c>
      <c r="V344" s="203">
        <v>1106</v>
      </c>
      <c r="W344" s="203">
        <v>1</v>
      </c>
      <c r="X344" s="203">
        <v>2026</v>
      </c>
      <c r="Y344" s="203">
        <v>78</v>
      </c>
      <c r="Z344" s="203">
        <v>0</v>
      </c>
      <c r="AA344" s="204">
        <v>46111</v>
      </c>
      <c r="AB344" s="203" t="s">
        <v>1653</v>
      </c>
      <c r="AC344" s="204">
        <v>46111</v>
      </c>
      <c r="AD344" s="207">
        <v>46121</v>
      </c>
      <c r="AE344" s="207">
        <v>46112</v>
      </c>
      <c r="AF344" s="211">
        <f t="shared" si="21"/>
        <v>-9</v>
      </c>
      <c r="AG344" s="209">
        <f t="shared" si="22"/>
        <v>700</v>
      </c>
      <c r="AH344" s="210">
        <f t="shared" si="23"/>
        <v>-6300</v>
      </c>
      <c r="AI344" s="211" t="s">
        <v>132</v>
      </c>
    </row>
    <row r="345" spans="1:35" x14ac:dyDescent="0.2">
      <c r="A345" s="203">
        <v>2026</v>
      </c>
      <c r="B345" s="203">
        <v>250</v>
      </c>
      <c r="C345" s="204">
        <v>46092</v>
      </c>
      <c r="D345" s="205" t="s">
        <v>1654</v>
      </c>
      <c r="E345" s="204">
        <v>46090</v>
      </c>
      <c r="F345" s="205" t="s">
        <v>1655</v>
      </c>
      <c r="G345" s="206">
        <v>14.82</v>
      </c>
      <c r="H345" s="206">
        <v>2.65</v>
      </c>
      <c r="I345" s="203" t="s">
        <v>122</v>
      </c>
      <c r="J345" s="206">
        <f t="shared" si="20"/>
        <v>12.17</v>
      </c>
      <c r="K345" s="203" t="s">
        <v>327</v>
      </c>
      <c r="L345" s="203" t="s">
        <v>563</v>
      </c>
      <c r="M345" s="203" t="s">
        <v>1656</v>
      </c>
      <c r="N345" s="204">
        <v>46091</v>
      </c>
      <c r="O345" s="205" t="s">
        <v>329</v>
      </c>
      <c r="P345" s="203" t="s">
        <v>330</v>
      </c>
      <c r="Q345" s="203" t="s">
        <v>330</v>
      </c>
      <c r="R345" s="203" t="s">
        <v>210</v>
      </c>
      <c r="S345" s="205" t="s">
        <v>211</v>
      </c>
      <c r="T345" s="203" t="s">
        <v>248</v>
      </c>
      <c r="U345" s="203">
        <v>250</v>
      </c>
      <c r="V345" s="203">
        <v>100</v>
      </c>
      <c r="W345" s="203">
        <v>4</v>
      </c>
      <c r="X345" s="203">
        <v>2025</v>
      </c>
      <c r="Y345" s="203">
        <v>502</v>
      </c>
      <c r="Z345" s="203">
        <v>0</v>
      </c>
      <c r="AA345" s="204">
        <v>46111</v>
      </c>
      <c r="AB345" s="203" t="s">
        <v>1657</v>
      </c>
      <c r="AC345" s="204">
        <v>46112</v>
      </c>
      <c r="AD345" s="207">
        <v>46121</v>
      </c>
      <c r="AE345" s="207">
        <v>46112</v>
      </c>
      <c r="AF345" s="211">
        <f t="shared" si="21"/>
        <v>-9</v>
      </c>
      <c r="AG345" s="209">
        <f t="shared" si="22"/>
        <v>12.17</v>
      </c>
      <c r="AH345" s="210">
        <f t="shared" si="23"/>
        <v>-109.53</v>
      </c>
      <c r="AI345" s="211" t="s">
        <v>132</v>
      </c>
    </row>
    <row r="346" spans="1:35" x14ac:dyDescent="0.2">
      <c r="A346" s="203">
        <v>2026</v>
      </c>
      <c r="B346" s="203">
        <v>250</v>
      </c>
      <c r="C346" s="204">
        <v>46092</v>
      </c>
      <c r="D346" s="205" t="s">
        <v>1654</v>
      </c>
      <c r="E346" s="204">
        <v>46090</v>
      </c>
      <c r="F346" s="205" t="s">
        <v>1655</v>
      </c>
      <c r="G346" s="206">
        <v>29.63</v>
      </c>
      <c r="H346" s="206">
        <v>5.3</v>
      </c>
      <c r="I346" s="203" t="s">
        <v>122</v>
      </c>
      <c r="J346" s="206">
        <f t="shared" si="20"/>
        <v>24.33</v>
      </c>
      <c r="K346" s="203" t="s">
        <v>327</v>
      </c>
      <c r="L346" s="203" t="s">
        <v>563</v>
      </c>
      <c r="M346" s="203" t="s">
        <v>1656</v>
      </c>
      <c r="N346" s="204">
        <v>46091</v>
      </c>
      <c r="O346" s="205" t="s">
        <v>329</v>
      </c>
      <c r="P346" s="203" t="s">
        <v>330</v>
      </c>
      <c r="Q346" s="203" t="s">
        <v>330</v>
      </c>
      <c r="R346" s="203" t="s">
        <v>210</v>
      </c>
      <c r="S346" s="205" t="s">
        <v>211</v>
      </c>
      <c r="T346" s="203" t="s">
        <v>248</v>
      </c>
      <c r="U346" s="203">
        <v>250</v>
      </c>
      <c r="V346" s="203">
        <v>100</v>
      </c>
      <c r="W346" s="203">
        <v>4</v>
      </c>
      <c r="X346" s="203">
        <v>2026</v>
      </c>
      <c r="Y346" s="203">
        <v>502</v>
      </c>
      <c r="Z346" s="203">
        <v>0</v>
      </c>
      <c r="AA346" s="204">
        <v>46111</v>
      </c>
      <c r="AB346" s="203" t="s">
        <v>1658</v>
      </c>
      <c r="AC346" s="204">
        <v>46112</v>
      </c>
      <c r="AD346" s="207">
        <v>46121</v>
      </c>
      <c r="AE346" s="207">
        <v>46112</v>
      </c>
      <c r="AF346" s="211">
        <f t="shared" si="21"/>
        <v>-9</v>
      </c>
      <c r="AG346" s="209">
        <f t="shared" si="22"/>
        <v>24.33</v>
      </c>
      <c r="AH346" s="210">
        <f t="shared" si="23"/>
        <v>-218.96999999999997</v>
      </c>
      <c r="AI346" s="211" t="s">
        <v>132</v>
      </c>
    </row>
    <row r="347" spans="1:35" x14ac:dyDescent="0.2">
      <c r="A347" s="203">
        <v>2026</v>
      </c>
      <c r="B347" s="203">
        <v>251</v>
      </c>
      <c r="C347" s="204">
        <v>46092</v>
      </c>
      <c r="D347" s="205" t="s">
        <v>1659</v>
      </c>
      <c r="E347" s="204">
        <v>46081</v>
      </c>
      <c r="F347" s="205" t="s">
        <v>1660</v>
      </c>
      <c r="G347" s="206">
        <v>2295.67</v>
      </c>
      <c r="H347" s="206">
        <v>413.97</v>
      </c>
      <c r="I347" s="203" t="s">
        <v>122</v>
      </c>
      <c r="J347" s="206">
        <f t="shared" si="20"/>
        <v>1881.7</v>
      </c>
      <c r="K347" s="203" t="s">
        <v>655</v>
      </c>
      <c r="L347" s="203" t="s">
        <v>563</v>
      </c>
      <c r="M347" s="203" t="s">
        <v>1661</v>
      </c>
      <c r="N347" s="204">
        <v>46091</v>
      </c>
      <c r="O347" s="205" t="s">
        <v>657</v>
      </c>
      <c r="P347" s="203" t="s">
        <v>658</v>
      </c>
      <c r="Q347" s="203" t="s">
        <v>659</v>
      </c>
      <c r="R347" s="203" t="s">
        <v>128</v>
      </c>
      <c r="S347" s="205" t="s">
        <v>129</v>
      </c>
      <c r="T347" s="203" t="s">
        <v>243</v>
      </c>
      <c r="U347" s="203">
        <v>2890</v>
      </c>
      <c r="V347" s="203">
        <v>790</v>
      </c>
      <c r="W347" s="203">
        <v>3</v>
      </c>
      <c r="X347" s="203">
        <v>2026</v>
      </c>
      <c r="Y347" s="203">
        <v>476</v>
      </c>
      <c r="Z347" s="203">
        <v>0</v>
      </c>
      <c r="AA347" s="204">
        <v>46111</v>
      </c>
      <c r="AB347" s="203" t="s">
        <v>931</v>
      </c>
      <c r="AC347" s="204">
        <v>46111</v>
      </c>
      <c r="AD347" s="207">
        <v>46121</v>
      </c>
      <c r="AE347" s="207">
        <v>46112</v>
      </c>
      <c r="AF347" s="211">
        <f t="shared" si="21"/>
        <v>-9</v>
      </c>
      <c r="AG347" s="209">
        <f t="shared" si="22"/>
        <v>1881.7</v>
      </c>
      <c r="AH347" s="210">
        <f t="shared" si="23"/>
        <v>-16935.3</v>
      </c>
      <c r="AI347" s="211" t="s">
        <v>132</v>
      </c>
    </row>
    <row r="348" spans="1:35" x14ac:dyDescent="0.2">
      <c r="A348" s="203">
        <v>2026</v>
      </c>
      <c r="B348" s="203">
        <v>252</v>
      </c>
      <c r="C348" s="204">
        <v>46093</v>
      </c>
      <c r="D348" s="205" t="s">
        <v>1662</v>
      </c>
      <c r="E348" s="204">
        <v>46081</v>
      </c>
      <c r="F348" s="205" t="s">
        <v>1663</v>
      </c>
      <c r="G348" s="206">
        <v>17592.599999999999</v>
      </c>
      <c r="H348" s="206">
        <v>1599.33</v>
      </c>
      <c r="I348" s="203" t="s">
        <v>122</v>
      </c>
      <c r="J348" s="206">
        <f t="shared" si="20"/>
        <v>15993.269999999999</v>
      </c>
      <c r="K348" s="203" t="s">
        <v>180</v>
      </c>
      <c r="L348" s="203" t="s">
        <v>563</v>
      </c>
      <c r="M348" s="203" t="s">
        <v>1664</v>
      </c>
      <c r="N348" s="204">
        <v>46092</v>
      </c>
      <c r="O348" s="205" t="s">
        <v>486</v>
      </c>
      <c r="P348" s="203" t="s">
        <v>487</v>
      </c>
      <c r="Q348" s="203" t="s">
        <v>487</v>
      </c>
      <c r="R348" s="203" t="s">
        <v>184</v>
      </c>
      <c r="S348" s="205" t="s">
        <v>185</v>
      </c>
      <c r="T348" s="203" t="s">
        <v>186</v>
      </c>
      <c r="U348" s="203">
        <v>3550</v>
      </c>
      <c r="V348" s="203">
        <v>620</v>
      </c>
      <c r="W348" s="203">
        <v>99</v>
      </c>
      <c r="X348" s="203">
        <v>2026</v>
      </c>
      <c r="Y348" s="203">
        <v>116</v>
      </c>
      <c r="Z348" s="203">
        <v>0</v>
      </c>
      <c r="AA348" s="204">
        <v>46111</v>
      </c>
      <c r="AB348" s="203" t="s">
        <v>1665</v>
      </c>
      <c r="AC348" s="204">
        <v>46112</v>
      </c>
      <c r="AD348" s="207">
        <v>46122</v>
      </c>
      <c r="AE348" s="207">
        <v>46112</v>
      </c>
      <c r="AF348" s="211">
        <f t="shared" si="21"/>
        <v>-10</v>
      </c>
      <c r="AG348" s="209">
        <f t="shared" si="22"/>
        <v>15993.269999999999</v>
      </c>
      <c r="AH348" s="210">
        <f t="shared" si="23"/>
        <v>-159932.69999999998</v>
      </c>
      <c r="AI348" s="211" t="s">
        <v>132</v>
      </c>
    </row>
    <row r="349" spans="1:35" x14ac:dyDescent="0.2">
      <c r="A349" s="203">
        <v>2026</v>
      </c>
      <c r="B349" s="203">
        <v>253</v>
      </c>
      <c r="C349" s="204">
        <v>46093</v>
      </c>
      <c r="D349" s="205" t="s">
        <v>1666</v>
      </c>
      <c r="E349" s="204">
        <v>46081</v>
      </c>
      <c r="F349" s="205" t="s">
        <v>1667</v>
      </c>
      <c r="G349" s="206">
        <v>41378.06</v>
      </c>
      <c r="H349" s="206">
        <v>3761.64</v>
      </c>
      <c r="I349" s="203" t="s">
        <v>122</v>
      </c>
      <c r="J349" s="206">
        <f t="shared" si="20"/>
        <v>37616.42</v>
      </c>
      <c r="K349" s="203" t="s">
        <v>180</v>
      </c>
      <c r="L349" s="203" t="s">
        <v>563</v>
      </c>
      <c r="M349" s="203" t="s">
        <v>1668</v>
      </c>
      <c r="N349" s="204">
        <v>46092</v>
      </c>
      <c r="O349" s="205" t="s">
        <v>182</v>
      </c>
      <c r="P349" s="203" t="s">
        <v>183</v>
      </c>
      <c r="Q349" s="203" t="s">
        <v>183</v>
      </c>
      <c r="R349" s="203" t="s">
        <v>184</v>
      </c>
      <c r="S349" s="205" t="s">
        <v>185</v>
      </c>
      <c r="T349" s="203" t="s">
        <v>186</v>
      </c>
      <c r="U349" s="203">
        <v>3550</v>
      </c>
      <c r="V349" s="203">
        <v>620</v>
      </c>
      <c r="W349" s="203">
        <v>99</v>
      </c>
      <c r="X349" s="203">
        <v>2026</v>
      </c>
      <c r="Y349" s="203">
        <v>110</v>
      </c>
      <c r="Z349" s="203">
        <v>0</v>
      </c>
      <c r="AA349" s="204">
        <v>46111</v>
      </c>
      <c r="AB349" s="203" t="s">
        <v>1669</v>
      </c>
      <c r="AC349" s="204">
        <v>46112</v>
      </c>
      <c r="AD349" s="207">
        <v>46122</v>
      </c>
      <c r="AE349" s="207">
        <v>46112</v>
      </c>
      <c r="AF349" s="211">
        <f t="shared" si="21"/>
        <v>-10</v>
      </c>
      <c r="AG349" s="209">
        <f t="shared" si="22"/>
        <v>37616.42</v>
      </c>
      <c r="AH349" s="210">
        <f t="shared" si="23"/>
        <v>-376164.19999999995</v>
      </c>
      <c r="AI349" s="211" t="s">
        <v>132</v>
      </c>
    </row>
    <row r="350" spans="1:35" x14ac:dyDescent="0.2">
      <c r="A350" s="203">
        <v>2026</v>
      </c>
      <c r="B350" s="203">
        <v>254</v>
      </c>
      <c r="C350" s="204">
        <v>46093</v>
      </c>
      <c r="D350" s="205" t="s">
        <v>1670</v>
      </c>
      <c r="E350" s="204">
        <v>46081</v>
      </c>
      <c r="F350" s="205" t="s">
        <v>1671</v>
      </c>
      <c r="G350" s="206">
        <v>1329.8</v>
      </c>
      <c r="H350" s="206">
        <v>239.8</v>
      </c>
      <c r="I350" s="203" t="s">
        <v>122</v>
      </c>
      <c r="J350" s="206">
        <f t="shared" si="20"/>
        <v>1090</v>
      </c>
      <c r="K350" s="203" t="s">
        <v>1262</v>
      </c>
      <c r="L350" s="203" t="s">
        <v>563</v>
      </c>
      <c r="M350" s="203" t="s">
        <v>1672</v>
      </c>
      <c r="N350" s="204">
        <v>46092</v>
      </c>
      <c r="O350" s="205" t="s">
        <v>683</v>
      </c>
      <c r="P350" s="203" t="s">
        <v>684</v>
      </c>
      <c r="Q350" s="203" t="s">
        <v>684</v>
      </c>
      <c r="R350" s="203" t="s">
        <v>128</v>
      </c>
      <c r="S350" s="205" t="s">
        <v>129</v>
      </c>
      <c r="T350" s="203" t="s">
        <v>404</v>
      </c>
      <c r="U350" s="203">
        <v>4100</v>
      </c>
      <c r="V350" s="203">
        <v>713</v>
      </c>
      <c r="W350" s="203">
        <v>1</v>
      </c>
      <c r="X350" s="203">
        <v>2026</v>
      </c>
      <c r="Y350" s="203">
        <v>634</v>
      </c>
      <c r="Z350" s="203">
        <v>0</v>
      </c>
      <c r="AA350" s="204">
        <v>46111</v>
      </c>
      <c r="AB350" s="203" t="s">
        <v>938</v>
      </c>
      <c r="AC350" s="204">
        <v>46111</v>
      </c>
      <c r="AD350" s="207">
        <v>46122</v>
      </c>
      <c r="AE350" s="207">
        <v>46112</v>
      </c>
      <c r="AF350" s="211">
        <f t="shared" si="21"/>
        <v>-10</v>
      </c>
      <c r="AG350" s="209">
        <f t="shared" si="22"/>
        <v>1090</v>
      </c>
      <c r="AH350" s="210">
        <f t="shared" si="23"/>
        <v>-10900</v>
      </c>
      <c r="AI350" s="211" t="s">
        <v>132</v>
      </c>
    </row>
    <row r="351" spans="1:35" x14ac:dyDescent="0.2">
      <c r="A351" s="203">
        <v>2026</v>
      </c>
      <c r="B351" s="203">
        <v>255</v>
      </c>
      <c r="C351" s="204">
        <v>46093</v>
      </c>
      <c r="D351" s="205" t="s">
        <v>1673</v>
      </c>
      <c r="E351" s="204">
        <v>46081</v>
      </c>
      <c r="F351" s="205" t="s">
        <v>1674</v>
      </c>
      <c r="G351" s="206">
        <v>2702.93</v>
      </c>
      <c r="H351" s="206">
        <v>487.41</v>
      </c>
      <c r="I351" s="203" t="s">
        <v>122</v>
      </c>
      <c r="J351" s="206">
        <f t="shared" si="20"/>
        <v>2215.52</v>
      </c>
      <c r="K351" s="203" t="s">
        <v>1101</v>
      </c>
      <c r="L351" s="203" t="s">
        <v>563</v>
      </c>
      <c r="M351" s="203" t="s">
        <v>1675</v>
      </c>
      <c r="N351" s="204">
        <v>46092</v>
      </c>
      <c r="O351" s="205" t="s">
        <v>683</v>
      </c>
      <c r="P351" s="203" t="s">
        <v>684</v>
      </c>
      <c r="Q351" s="203" t="s">
        <v>684</v>
      </c>
      <c r="R351" s="203" t="s">
        <v>128</v>
      </c>
      <c r="S351" s="205" t="s">
        <v>129</v>
      </c>
      <c r="T351" s="203" t="s">
        <v>1103</v>
      </c>
      <c r="U351" s="203">
        <v>4210</v>
      </c>
      <c r="V351" s="203">
        <v>560</v>
      </c>
      <c r="W351" s="203">
        <v>1</v>
      </c>
      <c r="X351" s="203">
        <v>2026</v>
      </c>
      <c r="Y351" s="203">
        <v>464</v>
      </c>
      <c r="Z351" s="203">
        <v>0</v>
      </c>
      <c r="AA351" s="204">
        <v>46111</v>
      </c>
      <c r="AB351" s="203" t="s">
        <v>1676</v>
      </c>
      <c r="AC351" s="204">
        <v>46111</v>
      </c>
      <c r="AD351" s="207">
        <v>46122</v>
      </c>
      <c r="AE351" s="207">
        <v>46112</v>
      </c>
      <c r="AF351" s="211">
        <f t="shared" si="21"/>
        <v>-10</v>
      </c>
      <c r="AG351" s="209">
        <f t="shared" si="22"/>
        <v>2215.52</v>
      </c>
      <c r="AH351" s="210">
        <f t="shared" si="23"/>
        <v>-22155.200000000001</v>
      </c>
      <c r="AI351" s="211" t="s">
        <v>132</v>
      </c>
    </row>
    <row r="352" spans="1:35" x14ac:dyDescent="0.2">
      <c r="A352" s="203">
        <v>2026</v>
      </c>
      <c r="B352" s="203">
        <v>256</v>
      </c>
      <c r="C352" s="204">
        <v>46093</v>
      </c>
      <c r="D352" s="205" t="s">
        <v>1677</v>
      </c>
      <c r="E352" s="204">
        <v>46092</v>
      </c>
      <c r="F352" s="205" t="s">
        <v>1678</v>
      </c>
      <c r="G352" s="206">
        <v>2928</v>
      </c>
      <c r="H352" s="206">
        <v>528</v>
      </c>
      <c r="I352" s="203" t="s">
        <v>122</v>
      </c>
      <c r="J352" s="206">
        <f t="shared" si="20"/>
        <v>2400</v>
      </c>
      <c r="K352" s="203" t="s">
        <v>1679</v>
      </c>
      <c r="L352" s="203" t="s">
        <v>563</v>
      </c>
      <c r="M352" s="203" t="s">
        <v>1680</v>
      </c>
      <c r="N352" s="204">
        <v>46092</v>
      </c>
      <c r="O352" s="205" t="s">
        <v>1681</v>
      </c>
      <c r="P352" s="203" t="s">
        <v>1682</v>
      </c>
      <c r="Q352" s="203" t="s">
        <v>1682</v>
      </c>
      <c r="R352" s="203" t="s">
        <v>128</v>
      </c>
      <c r="S352" s="205" t="s">
        <v>129</v>
      </c>
      <c r="T352" s="203" t="s">
        <v>243</v>
      </c>
      <c r="U352" s="203">
        <v>2890</v>
      </c>
      <c r="V352" s="203">
        <v>790</v>
      </c>
      <c r="W352" s="203">
        <v>3</v>
      </c>
      <c r="X352" s="203">
        <v>2025</v>
      </c>
      <c r="Y352" s="203">
        <v>569</v>
      </c>
      <c r="Z352" s="203">
        <v>0</v>
      </c>
      <c r="AA352" s="204">
        <v>46111</v>
      </c>
      <c r="AB352" s="203" t="s">
        <v>1683</v>
      </c>
      <c r="AC352" s="204">
        <v>46111</v>
      </c>
      <c r="AD352" s="207">
        <v>46122</v>
      </c>
      <c r="AE352" s="207">
        <v>46112</v>
      </c>
      <c r="AF352" s="211">
        <f t="shared" si="21"/>
        <v>-10</v>
      </c>
      <c r="AG352" s="209">
        <f t="shared" si="22"/>
        <v>2400</v>
      </c>
      <c r="AH352" s="210">
        <f t="shared" si="23"/>
        <v>-24000</v>
      </c>
      <c r="AI352" s="211" t="s">
        <v>132</v>
      </c>
    </row>
    <row r="353" spans="1:35" x14ac:dyDescent="0.2">
      <c r="A353" s="203">
        <v>2026</v>
      </c>
      <c r="B353" s="203">
        <v>257</v>
      </c>
      <c r="C353" s="204">
        <v>46094</v>
      </c>
      <c r="D353" s="205" t="s">
        <v>1684</v>
      </c>
      <c r="E353" s="204">
        <v>46092</v>
      </c>
      <c r="F353" s="205" t="s">
        <v>1685</v>
      </c>
      <c r="G353" s="206">
        <v>3895.59</v>
      </c>
      <c r="H353" s="206">
        <v>799.21</v>
      </c>
      <c r="I353" s="203" t="s">
        <v>122</v>
      </c>
      <c r="J353" s="206">
        <f t="shared" si="20"/>
        <v>3096.38</v>
      </c>
      <c r="K353" s="203" t="s">
        <v>1486</v>
      </c>
      <c r="L353" s="203" t="s">
        <v>563</v>
      </c>
      <c r="M353" s="203" t="s">
        <v>1686</v>
      </c>
      <c r="N353" s="204">
        <v>46093</v>
      </c>
      <c r="O353" s="205" t="s">
        <v>496</v>
      </c>
      <c r="P353" s="203" t="s">
        <v>497</v>
      </c>
      <c r="Q353" s="203" t="s">
        <v>497</v>
      </c>
      <c r="R353" s="203" t="s">
        <v>128</v>
      </c>
      <c r="S353" s="205" t="s">
        <v>129</v>
      </c>
      <c r="T353" s="203" t="s">
        <v>498</v>
      </c>
      <c r="U353" s="203">
        <v>2340</v>
      </c>
      <c r="V353" s="203">
        <v>670</v>
      </c>
      <c r="W353" s="203">
        <v>1</v>
      </c>
      <c r="X353" s="203">
        <v>2026</v>
      </c>
      <c r="Y353" s="203">
        <v>96</v>
      </c>
      <c r="Z353" s="203">
        <v>0</v>
      </c>
      <c r="AA353" s="204">
        <v>46111</v>
      </c>
      <c r="AB353" s="203" t="s">
        <v>1687</v>
      </c>
      <c r="AC353" s="204">
        <v>46112</v>
      </c>
      <c r="AD353" s="207">
        <v>46123</v>
      </c>
      <c r="AE353" s="207">
        <v>46112</v>
      </c>
      <c r="AF353" s="211">
        <f t="shared" si="21"/>
        <v>-11</v>
      </c>
      <c r="AG353" s="209">
        <f t="shared" si="22"/>
        <v>3096.38</v>
      </c>
      <c r="AH353" s="210">
        <f t="shared" si="23"/>
        <v>-34060.18</v>
      </c>
      <c r="AI353" s="211" t="s">
        <v>132</v>
      </c>
    </row>
    <row r="354" spans="1:35" x14ac:dyDescent="0.2">
      <c r="A354" s="203">
        <v>2026</v>
      </c>
      <c r="B354" s="203">
        <v>258</v>
      </c>
      <c r="C354" s="204">
        <v>46094</v>
      </c>
      <c r="D354" s="205" t="s">
        <v>1688</v>
      </c>
      <c r="E354" s="204">
        <v>46092</v>
      </c>
      <c r="F354" s="205" t="s">
        <v>1689</v>
      </c>
      <c r="G354" s="206">
        <v>12056.55</v>
      </c>
      <c r="H354" s="206">
        <v>2473.4899999999998</v>
      </c>
      <c r="I354" s="203" t="s">
        <v>122</v>
      </c>
      <c r="J354" s="206">
        <f t="shared" si="20"/>
        <v>9583.06</v>
      </c>
      <c r="K354" s="203" t="s">
        <v>1486</v>
      </c>
      <c r="L354" s="203" t="s">
        <v>563</v>
      </c>
      <c r="M354" s="203" t="s">
        <v>1690</v>
      </c>
      <c r="N354" s="204">
        <v>46093</v>
      </c>
      <c r="O354" s="205" t="s">
        <v>496</v>
      </c>
      <c r="P354" s="203" t="s">
        <v>497</v>
      </c>
      <c r="Q354" s="203" t="s">
        <v>497</v>
      </c>
      <c r="R354" s="203" t="s">
        <v>210</v>
      </c>
      <c r="S354" s="205" t="s">
        <v>211</v>
      </c>
      <c r="T354" s="203" t="s">
        <v>253</v>
      </c>
      <c r="U354" s="203">
        <v>1570</v>
      </c>
      <c r="V354" s="203">
        <v>440</v>
      </c>
      <c r="W354" s="203">
        <v>1</v>
      </c>
      <c r="X354" s="203">
        <v>2026</v>
      </c>
      <c r="Y354" s="203">
        <v>94</v>
      </c>
      <c r="Z354" s="203">
        <v>0</v>
      </c>
      <c r="AA354" s="204">
        <v>46111</v>
      </c>
      <c r="AB354" s="203" t="s">
        <v>1691</v>
      </c>
      <c r="AC354" s="204">
        <v>46112</v>
      </c>
      <c r="AD354" s="207">
        <v>46123</v>
      </c>
      <c r="AE354" s="207">
        <v>46112</v>
      </c>
      <c r="AF354" s="211">
        <f t="shared" si="21"/>
        <v>-11</v>
      </c>
      <c r="AG354" s="209">
        <f t="shared" si="22"/>
        <v>9583.06</v>
      </c>
      <c r="AH354" s="210">
        <f t="shared" si="23"/>
        <v>-105413.65999999999</v>
      </c>
      <c r="AI354" s="211" t="s">
        <v>132</v>
      </c>
    </row>
    <row r="355" spans="1:35" x14ac:dyDescent="0.2">
      <c r="A355" s="203">
        <v>2026</v>
      </c>
      <c r="B355" s="203">
        <v>259</v>
      </c>
      <c r="C355" s="204">
        <v>46094</v>
      </c>
      <c r="D355" s="205" t="s">
        <v>1692</v>
      </c>
      <c r="E355" s="204">
        <v>46092</v>
      </c>
      <c r="F355" s="205" t="s">
        <v>1693</v>
      </c>
      <c r="G355" s="206">
        <v>3511.45</v>
      </c>
      <c r="H355" s="206">
        <v>720.4</v>
      </c>
      <c r="I355" s="203" t="s">
        <v>122</v>
      </c>
      <c r="J355" s="206">
        <f t="shared" si="20"/>
        <v>2791.0499999999997</v>
      </c>
      <c r="K355" s="203" t="s">
        <v>1486</v>
      </c>
      <c r="L355" s="203" t="s">
        <v>563</v>
      </c>
      <c r="M355" s="203" t="s">
        <v>1694</v>
      </c>
      <c r="N355" s="204">
        <v>46093</v>
      </c>
      <c r="O355" s="205" t="s">
        <v>496</v>
      </c>
      <c r="P355" s="203" t="s">
        <v>497</v>
      </c>
      <c r="Q355" s="203" t="s">
        <v>497</v>
      </c>
      <c r="R355" s="203" t="s">
        <v>210</v>
      </c>
      <c r="S355" s="205" t="s">
        <v>211</v>
      </c>
      <c r="T355" s="203" t="s">
        <v>248</v>
      </c>
      <c r="U355" s="203">
        <v>250</v>
      </c>
      <c r="V355" s="203">
        <v>100</v>
      </c>
      <c r="W355" s="203">
        <v>4</v>
      </c>
      <c r="X355" s="203">
        <v>2026</v>
      </c>
      <c r="Y355" s="203">
        <v>91</v>
      </c>
      <c r="Z355" s="203">
        <v>0</v>
      </c>
      <c r="AA355" s="204">
        <v>46111</v>
      </c>
      <c r="AB355" s="203" t="s">
        <v>1695</v>
      </c>
      <c r="AC355" s="204">
        <v>46112</v>
      </c>
      <c r="AD355" s="207">
        <v>46123</v>
      </c>
      <c r="AE355" s="207">
        <v>46112</v>
      </c>
      <c r="AF355" s="211">
        <f t="shared" si="21"/>
        <v>-11</v>
      </c>
      <c r="AG355" s="209">
        <f t="shared" si="22"/>
        <v>2791.0499999999997</v>
      </c>
      <c r="AH355" s="210">
        <f t="shared" si="23"/>
        <v>-30701.549999999996</v>
      </c>
      <c r="AI355" s="211" t="s">
        <v>132</v>
      </c>
    </row>
    <row r="356" spans="1:35" x14ac:dyDescent="0.2">
      <c r="A356" s="203">
        <v>2026</v>
      </c>
      <c r="B356" s="203">
        <v>260</v>
      </c>
      <c r="C356" s="204">
        <v>46094</v>
      </c>
      <c r="D356" s="205" t="s">
        <v>1696</v>
      </c>
      <c r="E356" s="204">
        <v>46092</v>
      </c>
      <c r="F356" s="205" t="s">
        <v>1697</v>
      </c>
      <c r="G356" s="206">
        <v>2064.14</v>
      </c>
      <c r="H356" s="206">
        <v>372.22</v>
      </c>
      <c r="I356" s="203" t="s">
        <v>122</v>
      </c>
      <c r="J356" s="206">
        <f t="shared" si="20"/>
        <v>1691.9199999999998</v>
      </c>
      <c r="K356" s="203" t="s">
        <v>1486</v>
      </c>
      <c r="L356" s="203" t="s">
        <v>563</v>
      </c>
      <c r="M356" s="203" t="s">
        <v>1698</v>
      </c>
      <c r="N356" s="204">
        <v>46093</v>
      </c>
      <c r="O356" s="205" t="s">
        <v>496</v>
      </c>
      <c r="P356" s="203" t="s">
        <v>497</v>
      </c>
      <c r="Q356" s="203" t="s">
        <v>497</v>
      </c>
      <c r="R356" s="203" t="s">
        <v>128</v>
      </c>
      <c r="S356" s="205" t="s">
        <v>129</v>
      </c>
      <c r="T356" s="203" t="s">
        <v>498</v>
      </c>
      <c r="U356" s="203">
        <v>2340</v>
      </c>
      <c r="V356" s="203">
        <v>670</v>
      </c>
      <c r="W356" s="203">
        <v>1</v>
      </c>
      <c r="X356" s="203">
        <v>2026</v>
      </c>
      <c r="Y356" s="203">
        <v>96</v>
      </c>
      <c r="Z356" s="203">
        <v>0</v>
      </c>
      <c r="AA356" s="204">
        <v>46111</v>
      </c>
      <c r="AB356" s="203" t="s">
        <v>1687</v>
      </c>
      <c r="AC356" s="204">
        <v>46112</v>
      </c>
      <c r="AD356" s="207">
        <v>46123</v>
      </c>
      <c r="AE356" s="207">
        <v>46112</v>
      </c>
      <c r="AF356" s="211">
        <f t="shared" si="21"/>
        <v>-11</v>
      </c>
      <c r="AG356" s="209">
        <f t="shared" si="22"/>
        <v>1691.9199999999998</v>
      </c>
      <c r="AH356" s="210">
        <f t="shared" si="23"/>
        <v>-18611.12</v>
      </c>
      <c r="AI356" s="211" t="s">
        <v>132</v>
      </c>
    </row>
    <row r="357" spans="1:35" x14ac:dyDescent="0.2">
      <c r="A357" s="203">
        <v>2026</v>
      </c>
      <c r="B357" s="203">
        <v>261</v>
      </c>
      <c r="C357" s="204">
        <v>46094</v>
      </c>
      <c r="D357" s="205" t="s">
        <v>1699</v>
      </c>
      <c r="E357" s="204">
        <v>46092</v>
      </c>
      <c r="F357" s="205" t="s">
        <v>1700</v>
      </c>
      <c r="G357" s="206">
        <v>1670.44</v>
      </c>
      <c r="H357" s="206">
        <v>301.23</v>
      </c>
      <c r="I357" s="203" t="s">
        <v>122</v>
      </c>
      <c r="J357" s="206">
        <f t="shared" si="20"/>
        <v>1369.21</v>
      </c>
      <c r="K357" s="203" t="s">
        <v>1486</v>
      </c>
      <c r="L357" s="203" t="s">
        <v>563</v>
      </c>
      <c r="M357" s="203" t="s">
        <v>1701</v>
      </c>
      <c r="N357" s="204">
        <v>46093</v>
      </c>
      <c r="O357" s="205" t="s">
        <v>496</v>
      </c>
      <c r="P357" s="203" t="s">
        <v>497</v>
      </c>
      <c r="Q357" s="203" t="s">
        <v>497</v>
      </c>
      <c r="R357" s="203" t="s">
        <v>128</v>
      </c>
      <c r="S357" s="205" t="s">
        <v>129</v>
      </c>
      <c r="T357" s="203" t="s">
        <v>404</v>
      </c>
      <c r="U357" s="203">
        <v>4100</v>
      </c>
      <c r="V357" s="203">
        <v>712</v>
      </c>
      <c r="W357" s="203">
        <v>1</v>
      </c>
      <c r="X357" s="203">
        <v>2026</v>
      </c>
      <c r="Y357" s="203">
        <v>97</v>
      </c>
      <c r="Z357" s="203">
        <v>0</v>
      </c>
      <c r="AA357" s="204">
        <v>46111</v>
      </c>
      <c r="AB357" s="203" t="s">
        <v>1702</v>
      </c>
      <c r="AC357" s="204">
        <v>46112</v>
      </c>
      <c r="AD357" s="207">
        <v>46123</v>
      </c>
      <c r="AE357" s="207">
        <v>46112</v>
      </c>
      <c r="AF357" s="211">
        <f t="shared" si="21"/>
        <v>-11</v>
      </c>
      <c r="AG357" s="209">
        <f t="shared" si="22"/>
        <v>1369.21</v>
      </c>
      <c r="AH357" s="210">
        <f t="shared" si="23"/>
        <v>-15061.310000000001</v>
      </c>
      <c r="AI357" s="211" t="s">
        <v>132</v>
      </c>
    </row>
    <row r="358" spans="1:35" x14ac:dyDescent="0.2">
      <c r="A358" s="203">
        <v>2026</v>
      </c>
      <c r="B358" s="203">
        <v>262</v>
      </c>
      <c r="C358" s="204">
        <v>46094</v>
      </c>
      <c r="D358" s="205" t="s">
        <v>1703</v>
      </c>
      <c r="E358" s="204">
        <v>46092</v>
      </c>
      <c r="F358" s="205" t="s">
        <v>1704</v>
      </c>
      <c r="G358" s="206">
        <v>1499.89</v>
      </c>
      <c r="H358" s="206">
        <v>307.70999999999998</v>
      </c>
      <c r="I358" s="203" t="s">
        <v>122</v>
      </c>
      <c r="J358" s="206">
        <f t="shared" si="20"/>
        <v>1192.18</v>
      </c>
      <c r="K358" s="203" t="s">
        <v>1486</v>
      </c>
      <c r="L358" s="203" t="s">
        <v>563</v>
      </c>
      <c r="M358" s="203" t="s">
        <v>1705</v>
      </c>
      <c r="N358" s="204">
        <v>46093</v>
      </c>
      <c r="O358" s="205" t="s">
        <v>496</v>
      </c>
      <c r="P358" s="203" t="s">
        <v>497</v>
      </c>
      <c r="Q358" s="203" t="s">
        <v>497</v>
      </c>
      <c r="R358" s="203" t="s">
        <v>210</v>
      </c>
      <c r="S358" s="205" t="s">
        <v>211</v>
      </c>
      <c r="T358" s="203" t="s">
        <v>253</v>
      </c>
      <c r="U358" s="203">
        <v>1570</v>
      </c>
      <c r="V358" s="203">
        <v>440</v>
      </c>
      <c r="W358" s="203">
        <v>1</v>
      </c>
      <c r="X358" s="203">
        <v>2026</v>
      </c>
      <c r="Y358" s="203">
        <v>94</v>
      </c>
      <c r="Z358" s="203">
        <v>0</v>
      </c>
      <c r="AA358" s="204">
        <v>46111</v>
      </c>
      <c r="AB358" s="203" t="s">
        <v>1691</v>
      </c>
      <c r="AC358" s="204">
        <v>46112</v>
      </c>
      <c r="AD358" s="207">
        <v>46123</v>
      </c>
      <c r="AE358" s="207">
        <v>46112</v>
      </c>
      <c r="AF358" s="211">
        <f t="shared" si="21"/>
        <v>-11</v>
      </c>
      <c r="AG358" s="209">
        <f t="shared" si="22"/>
        <v>1192.18</v>
      </c>
      <c r="AH358" s="210">
        <f t="shared" si="23"/>
        <v>-13113.980000000001</v>
      </c>
      <c r="AI358" s="211" t="s">
        <v>132</v>
      </c>
    </row>
    <row r="359" spans="1:35" x14ac:dyDescent="0.2">
      <c r="A359" s="203">
        <v>2026</v>
      </c>
      <c r="B359" s="203">
        <v>263</v>
      </c>
      <c r="C359" s="204">
        <v>46094</v>
      </c>
      <c r="D359" s="205" t="s">
        <v>1706</v>
      </c>
      <c r="E359" s="204">
        <v>46092</v>
      </c>
      <c r="F359" s="205" t="s">
        <v>1707</v>
      </c>
      <c r="G359" s="206">
        <v>1235.3</v>
      </c>
      <c r="H359" s="206">
        <v>222.76</v>
      </c>
      <c r="I359" s="203" t="s">
        <v>122</v>
      </c>
      <c r="J359" s="206">
        <f t="shared" si="20"/>
        <v>1012.54</v>
      </c>
      <c r="K359" s="203" t="s">
        <v>1486</v>
      </c>
      <c r="L359" s="203" t="s">
        <v>563</v>
      </c>
      <c r="M359" s="203" t="s">
        <v>1708</v>
      </c>
      <c r="N359" s="204">
        <v>46093</v>
      </c>
      <c r="O359" s="205" t="s">
        <v>496</v>
      </c>
      <c r="P359" s="203" t="s">
        <v>497</v>
      </c>
      <c r="Q359" s="203" t="s">
        <v>497</v>
      </c>
      <c r="R359" s="203" t="s">
        <v>210</v>
      </c>
      <c r="S359" s="205" t="s">
        <v>211</v>
      </c>
      <c r="T359" s="203" t="s">
        <v>253</v>
      </c>
      <c r="U359" s="203">
        <v>1570</v>
      </c>
      <c r="V359" s="203">
        <v>440</v>
      </c>
      <c r="W359" s="203">
        <v>1</v>
      </c>
      <c r="X359" s="203">
        <v>2026</v>
      </c>
      <c r="Y359" s="203">
        <v>94</v>
      </c>
      <c r="Z359" s="203">
        <v>0</v>
      </c>
      <c r="AA359" s="204">
        <v>46111</v>
      </c>
      <c r="AB359" s="203" t="s">
        <v>1691</v>
      </c>
      <c r="AC359" s="204">
        <v>46112</v>
      </c>
      <c r="AD359" s="207">
        <v>46123</v>
      </c>
      <c r="AE359" s="207">
        <v>46112</v>
      </c>
      <c r="AF359" s="211">
        <f t="shared" si="21"/>
        <v>-11</v>
      </c>
      <c r="AG359" s="209">
        <f t="shared" si="22"/>
        <v>1012.54</v>
      </c>
      <c r="AH359" s="210">
        <f t="shared" si="23"/>
        <v>-11137.939999999999</v>
      </c>
      <c r="AI359" s="211" t="s">
        <v>132</v>
      </c>
    </row>
    <row r="360" spans="1:35" x14ac:dyDescent="0.2">
      <c r="A360" s="203">
        <v>2026</v>
      </c>
      <c r="B360" s="203">
        <v>264</v>
      </c>
      <c r="C360" s="204">
        <v>46094</v>
      </c>
      <c r="D360" s="205" t="s">
        <v>1709</v>
      </c>
      <c r="E360" s="204">
        <v>46092</v>
      </c>
      <c r="F360" s="205" t="s">
        <v>1710</v>
      </c>
      <c r="G360" s="206">
        <v>1152.42</v>
      </c>
      <c r="H360" s="206">
        <v>236.43</v>
      </c>
      <c r="I360" s="203" t="s">
        <v>122</v>
      </c>
      <c r="J360" s="206">
        <f t="shared" si="20"/>
        <v>915.99</v>
      </c>
      <c r="K360" s="203" t="s">
        <v>1486</v>
      </c>
      <c r="L360" s="203" t="s">
        <v>563</v>
      </c>
      <c r="M360" s="203" t="s">
        <v>1711</v>
      </c>
      <c r="N360" s="204">
        <v>46093</v>
      </c>
      <c r="O360" s="205" t="s">
        <v>496</v>
      </c>
      <c r="P360" s="203" t="s">
        <v>497</v>
      </c>
      <c r="Q360" s="203" t="s">
        <v>497</v>
      </c>
      <c r="R360" s="203" t="s">
        <v>210</v>
      </c>
      <c r="S360" s="205" t="s">
        <v>211</v>
      </c>
      <c r="T360" s="203" t="s">
        <v>248</v>
      </c>
      <c r="U360" s="203">
        <v>250</v>
      </c>
      <c r="V360" s="203">
        <v>100</v>
      </c>
      <c r="W360" s="203">
        <v>4</v>
      </c>
      <c r="X360" s="203">
        <v>2026</v>
      </c>
      <c r="Y360" s="203">
        <v>91</v>
      </c>
      <c r="Z360" s="203">
        <v>0</v>
      </c>
      <c r="AA360" s="204">
        <v>46111</v>
      </c>
      <c r="AB360" s="203" t="s">
        <v>1695</v>
      </c>
      <c r="AC360" s="204">
        <v>46112</v>
      </c>
      <c r="AD360" s="207">
        <v>46123</v>
      </c>
      <c r="AE360" s="207">
        <v>46112</v>
      </c>
      <c r="AF360" s="211">
        <f t="shared" si="21"/>
        <v>-11</v>
      </c>
      <c r="AG360" s="209">
        <f t="shared" si="22"/>
        <v>915.99</v>
      </c>
      <c r="AH360" s="210">
        <f t="shared" si="23"/>
        <v>-10075.89</v>
      </c>
      <c r="AI360" s="211" t="s">
        <v>132</v>
      </c>
    </row>
    <row r="361" spans="1:35" x14ac:dyDescent="0.2">
      <c r="A361" s="203">
        <v>2026</v>
      </c>
      <c r="B361" s="203">
        <v>265</v>
      </c>
      <c r="C361" s="204">
        <v>46094</v>
      </c>
      <c r="D361" s="205" t="s">
        <v>1712</v>
      </c>
      <c r="E361" s="204">
        <v>46092</v>
      </c>
      <c r="F361" s="205" t="s">
        <v>1713</v>
      </c>
      <c r="G361" s="206">
        <v>892.6</v>
      </c>
      <c r="H361" s="206">
        <v>183.12</v>
      </c>
      <c r="I361" s="203" t="s">
        <v>122</v>
      </c>
      <c r="J361" s="206">
        <f t="shared" si="20"/>
        <v>709.48</v>
      </c>
      <c r="K361" s="203" t="s">
        <v>1486</v>
      </c>
      <c r="L361" s="203" t="s">
        <v>563</v>
      </c>
      <c r="M361" s="203" t="s">
        <v>1714</v>
      </c>
      <c r="N361" s="204">
        <v>46093</v>
      </c>
      <c r="O361" s="205" t="s">
        <v>496</v>
      </c>
      <c r="P361" s="203" t="s">
        <v>497</v>
      </c>
      <c r="Q361" s="203" t="s">
        <v>497</v>
      </c>
      <c r="R361" s="203" t="s">
        <v>128</v>
      </c>
      <c r="S361" s="205" t="s">
        <v>129</v>
      </c>
      <c r="T361" s="203" t="s">
        <v>498</v>
      </c>
      <c r="U361" s="203">
        <v>2340</v>
      </c>
      <c r="V361" s="203">
        <v>670</v>
      </c>
      <c r="W361" s="203">
        <v>1</v>
      </c>
      <c r="X361" s="203">
        <v>2026</v>
      </c>
      <c r="Y361" s="203">
        <v>96</v>
      </c>
      <c r="Z361" s="203">
        <v>0</v>
      </c>
      <c r="AA361" s="204">
        <v>46111</v>
      </c>
      <c r="AB361" s="203" t="s">
        <v>1687</v>
      </c>
      <c r="AC361" s="204">
        <v>46112</v>
      </c>
      <c r="AD361" s="207">
        <v>46123</v>
      </c>
      <c r="AE361" s="207">
        <v>46112</v>
      </c>
      <c r="AF361" s="211">
        <f t="shared" si="21"/>
        <v>-11</v>
      </c>
      <c r="AG361" s="209">
        <f t="shared" si="22"/>
        <v>709.48</v>
      </c>
      <c r="AH361" s="210">
        <f t="shared" si="23"/>
        <v>-7804.2800000000007</v>
      </c>
      <c r="AI361" s="211" t="s">
        <v>132</v>
      </c>
    </row>
    <row r="362" spans="1:35" x14ac:dyDescent="0.2">
      <c r="A362" s="203">
        <v>2026</v>
      </c>
      <c r="B362" s="203">
        <v>266</v>
      </c>
      <c r="C362" s="204">
        <v>46094</v>
      </c>
      <c r="D362" s="205" t="s">
        <v>1715</v>
      </c>
      <c r="E362" s="204">
        <v>46092</v>
      </c>
      <c r="F362" s="205" t="s">
        <v>1716</v>
      </c>
      <c r="G362" s="206">
        <v>849.56</v>
      </c>
      <c r="H362" s="206">
        <v>153.19999999999999</v>
      </c>
      <c r="I362" s="203" t="s">
        <v>122</v>
      </c>
      <c r="J362" s="206">
        <f t="shared" si="20"/>
        <v>696.3599999999999</v>
      </c>
      <c r="K362" s="203" t="s">
        <v>1486</v>
      </c>
      <c r="L362" s="203" t="s">
        <v>563</v>
      </c>
      <c r="M362" s="203" t="s">
        <v>1717</v>
      </c>
      <c r="N362" s="204">
        <v>46093</v>
      </c>
      <c r="O362" s="205" t="s">
        <v>496</v>
      </c>
      <c r="P362" s="203" t="s">
        <v>497</v>
      </c>
      <c r="Q362" s="203" t="s">
        <v>497</v>
      </c>
      <c r="R362" s="203" t="s">
        <v>210</v>
      </c>
      <c r="S362" s="205" t="s">
        <v>211</v>
      </c>
      <c r="T362" s="203" t="s">
        <v>253</v>
      </c>
      <c r="U362" s="203">
        <v>1570</v>
      </c>
      <c r="V362" s="203">
        <v>440</v>
      </c>
      <c r="W362" s="203">
        <v>1</v>
      </c>
      <c r="X362" s="203">
        <v>2026</v>
      </c>
      <c r="Y362" s="203">
        <v>94</v>
      </c>
      <c r="Z362" s="203">
        <v>0</v>
      </c>
      <c r="AA362" s="204">
        <v>46111</v>
      </c>
      <c r="AB362" s="203" t="s">
        <v>1691</v>
      </c>
      <c r="AC362" s="204">
        <v>46112</v>
      </c>
      <c r="AD362" s="207">
        <v>46123</v>
      </c>
      <c r="AE362" s="207">
        <v>46112</v>
      </c>
      <c r="AF362" s="211">
        <f t="shared" si="21"/>
        <v>-11</v>
      </c>
      <c r="AG362" s="209">
        <f t="shared" si="22"/>
        <v>696.3599999999999</v>
      </c>
      <c r="AH362" s="210">
        <f t="shared" si="23"/>
        <v>-7659.9599999999991</v>
      </c>
      <c r="AI362" s="211" t="s">
        <v>132</v>
      </c>
    </row>
    <row r="363" spans="1:35" x14ac:dyDescent="0.2">
      <c r="A363" s="203">
        <v>2026</v>
      </c>
      <c r="B363" s="203">
        <v>267</v>
      </c>
      <c r="C363" s="204">
        <v>46094</v>
      </c>
      <c r="D363" s="205" t="s">
        <v>1718</v>
      </c>
      <c r="E363" s="204">
        <v>46092</v>
      </c>
      <c r="F363" s="205" t="s">
        <v>1719</v>
      </c>
      <c r="G363" s="206">
        <v>629.61</v>
      </c>
      <c r="H363" s="206">
        <v>113.54</v>
      </c>
      <c r="I363" s="203" t="s">
        <v>122</v>
      </c>
      <c r="J363" s="206">
        <f t="shared" si="20"/>
        <v>516.07000000000005</v>
      </c>
      <c r="K363" s="203" t="s">
        <v>1486</v>
      </c>
      <c r="L363" s="203" t="s">
        <v>563</v>
      </c>
      <c r="M363" s="203" t="s">
        <v>1720</v>
      </c>
      <c r="N363" s="204">
        <v>46093</v>
      </c>
      <c r="O363" s="205" t="s">
        <v>496</v>
      </c>
      <c r="P363" s="203" t="s">
        <v>497</v>
      </c>
      <c r="Q363" s="203" t="s">
        <v>497</v>
      </c>
      <c r="R363" s="203" t="s">
        <v>210</v>
      </c>
      <c r="S363" s="205" t="s">
        <v>211</v>
      </c>
      <c r="T363" s="203" t="s">
        <v>248</v>
      </c>
      <c r="U363" s="203">
        <v>250</v>
      </c>
      <c r="V363" s="203">
        <v>100</v>
      </c>
      <c r="W363" s="203">
        <v>4</v>
      </c>
      <c r="X363" s="203">
        <v>2026</v>
      </c>
      <c r="Y363" s="203">
        <v>91</v>
      </c>
      <c r="Z363" s="203">
        <v>0</v>
      </c>
      <c r="AA363" s="204">
        <v>46111</v>
      </c>
      <c r="AB363" s="203" t="s">
        <v>1695</v>
      </c>
      <c r="AC363" s="204">
        <v>46112</v>
      </c>
      <c r="AD363" s="207">
        <v>46123</v>
      </c>
      <c r="AE363" s="207">
        <v>46112</v>
      </c>
      <c r="AF363" s="211">
        <f t="shared" si="21"/>
        <v>-11</v>
      </c>
      <c r="AG363" s="209">
        <f t="shared" si="22"/>
        <v>516.07000000000005</v>
      </c>
      <c r="AH363" s="210">
        <f t="shared" si="23"/>
        <v>-5676.77</v>
      </c>
      <c r="AI363" s="211" t="s">
        <v>132</v>
      </c>
    </row>
    <row r="364" spans="1:35" x14ac:dyDescent="0.2">
      <c r="A364" s="203">
        <v>2026</v>
      </c>
      <c r="B364" s="203">
        <v>268</v>
      </c>
      <c r="C364" s="204">
        <v>46094</v>
      </c>
      <c r="D364" s="205" t="s">
        <v>1721</v>
      </c>
      <c r="E364" s="204">
        <v>46092</v>
      </c>
      <c r="F364" s="205" t="s">
        <v>1722</v>
      </c>
      <c r="G364" s="206">
        <v>626.42999999999995</v>
      </c>
      <c r="H364" s="206">
        <v>128.52000000000001</v>
      </c>
      <c r="I364" s="203" t="s">
        <v>122</v>
      </c>
      <c r="J364" s="206">
        <f t="shared" si="20"/>
        <v>497.90999999999997</v>
      </c>
      <c r="K364" s="203" t="s">
        <v>1486</v>
      </c>
      <c r="L364" s="203" t="s">
        <v>563</v>
      </c>
      <c r="M364" s="203" t="s">
        <v>1723</v>
      </c>
      <c r="N364" s="204">
        <v>46093</v>
      </c>
      <c r="O364" s="205" t="s">
        <v>496</v>
      </c>
      <c r="P364" s="203" t="s">
        <v>497</v>
      </c>
      <c r="Q364" s="203" t="s">
        <v>497</v>
      </c>
      <c r="R364" s="203" t="s">
        <v>210</v>
      </c>
      <c r="S364" s="205" t="s">
        <v>211</v>
      </c>
      <c r="T364" s="203" t="s">
        <v>248</v>
      </c>
      <c r="U364" s="203">
        <v>250</v>
      </c>
      <c r="V364" s="203">
        <v>100</v>
      </c>
      <c r="W364" s="203">
        <v>4</v>
      </c>
      <c r="X364" s="203">
        <v>2026</v>
      </c>
      <c r="Y364" s="203">
        <v>91</v>
      </c>
      <c r="Z364" s="203">
        <v>0</v>
      </c>
      <c r="AA364" s="204">
        <v>46111</v>
      </c>
      <c r="AB364" s="203" t="s">
        <v>1695</v>
      </c>
      <c r="AC364" s="204">
        <v>46112</v>
      </c>
      <c r="AD364" s="207">
        <v>46123</v>
      </c>
      <c r="AE364" s="207">
        <v>46112</v>
      </c>
      <c r="AF364" s="211">
        <f t="shared" si="21"/>
        <v>-11</v>
      </c>
      <c r="AG364" s="209">
        <f t="shared" si="22"/>
        <v>497.90999999999997</v>
      </c>
      <c r="AH364" s="210">
        <f t="shared" si="23"/>
        <v>-5477.0099999999993</v>
      </c>
      <c r="AI364" s="211" t="s">
        <v>132</v>
      </c>
    </row>
    <row r="365" spans="1:35" x14ac:dyDescent="0.2">
      <c r="A365" s="203">
        <v>2026</v>
      </c>
      <c r="B365" s="203">
        <v>269</v>
      </c>
      <c r="C365" s="204">
        <v>46094</v>
      </c>
      <c r="D365" s="205" t="s">
        <v>1724</v>
      </c>
      <c r="E365" s="204">
        <v>46092</v>
      </c>
      <c r="F365" s="205" t="s">
        <v>1725</v>
      </c>
      <c r="G365" s="206">
        <v>538.75</v>
      </c>
      <c r="H365" s="206">
        <v>110.53</v>
      </c>
      <c r="I365" s="203" t="s">
        <v>122</v>
      </c>
      <c r="J365" s="206">
        <f t="shared" si="20"/>
        <v>428.22</v>
      </c>
      <c r="K365" s="203" t="s">
        <v>1486</v>
      </c>
      <c r="L365" s="203" t="s">
        <v>563</v>
      </c>
      <c r="M365" s="203" t="s">
        <v>1726</v>
      </c>
      <c r="N365" s="204">
        <v>46093</v>
      </c>
      <c r="O365" s="205" t="s">
        <v>496</v>
      </c>
      <c r="P365" s="203" t="s">
        <v>497</v>
      </c>
      <c r="Q365" s="203" t="s">
        <v>497</v>
      </c>
      <c r="R365" s="203" t="s">
        <v>210</v>
      </c>
      <c r="S365" s="205" t="s">
        <v>211</v>
      </c>
      <c r="T365" s="203" t="s">
        <v>248</v>
      </c>
      <c r="U365" s="203">
        <v>250</v>
      </c>
      <c r="V365" s="203">
        <v>100</v>
      </c>
      <c r="W365" s="203">
        <v>4</v>
      </c>
      <c r="X365" s="203">
        <v>2026</v>
      </c>
      <c r="Y365" s="203">
        <v>91</v>
      </c>
      <c r="Z365" s="203">
        <v>0</v>
      </c>
      <c r="AA365" s="204">
        <v>46111</v>
      </c>
      <c r="AB365" s="203" t="s">
        <v>1695</v>
      </c>
      <c r="AC365" s="204">
        <v>46112</v>
      </c>
      <c r="AD365" s="207">
        <v>46123</v>
      </c>
      <c r="AE365" s="207">
        <v>46112</v>
      </c>
      <c r="AF365" s="211">
        <f t="shared" si="21"/>
        <v>-11</v>
      </c>
      <c r="AG365" s="209">
        <f t="shared" si="22"/>
        <v>428.22</v>
      </c>
      <c r="AH365" s="210">
        <f t="shared" si="23"/>
        <v>-4710.42</v>
      </c>
      <c r="AI365" s="211" t="s">
        <v>132</v>
      </c>
    </row>
    <row r="366" spans="1:35" x14ac:dyDescent="0.2">
      <c r="A366" s="203">
        <v>2026</v>
      </c>
      <c r="B366" s="203">
        <v>270</v>
      </c>
      <c r="C366" s="204">
        <v>46094</v>
      </c>
      <c r="D366" s="205" t="s">
        <v>1727</v>
      </c>
      <c r="E366" s="204">
        <v>46092</v>
      </c>
      <c r="F366" s="205" t="s">
        <v>1728</v>
      </c>
      <c r="G366" s="206">
        <v>385.74</v>
      </c>
      <c r="H366" s="206">
        <v>79.14</v>
      </c>
      <c r="I366" s="203" t="s">
        <v>122</v>
      </c>
      <c r="J366" s="206">
        <f t="shared" si="20"/>
        <v>306.60000000000002</v>
      </c>
      <c r="K366" s="203" t="s">
        <v>1486</v>
      </c>
      <c r="L366" s="203" t="s">
        <v>563</v>
      </c>
      <c r="M366" s="203" t="s">
        <v>1729</v>
      </c>
      <c r="N366" s="204">
        <v>46093</v>
      </c>
      <c r="O366" s="205" t="s">
        <v>496</v>
      </c>
      <c r="P366" s="203" t="s">
        <v>497</v>
      </c>
      <c r="Q366" s="203" t="s">
        <v>497</v>
      </c>
      <c r="R366" s="203" t="s">
        <v>128</v>
      </c>
      <c r="S366" s="205" t="s">
        <v>129</v>
      </c>
      <c r="T366" s="203" t="s">
        <v>498</v>
      </c>
      <c r="U366" s="203">
        <v>2340</v>
      </c>
      <c r="V366" s="203">
        <v>670</v>
      </c>
      <c r="W366" s="203">
        <v>1</v>
      </c>
      <c r="X366" s="203">
        <v>2026</v>
      </c>
      <c r="Y366" s="203">
        <v>96</v>
      </c>
      <c r="Z366" s="203">
        <v>0</v>
      </c>
      <c r="AA366" s="204">
        <v>46111</v>
      </c>
      <c r="AB366" s="203" t="s">
        <v>1687</v>
      </c>
      <c r="AC366" s="204">
        <v>46112</v>
      </c>
      <c r="AD366" s="207">
        <v>46123</v>
      </c>
      <c r="AE366" s="207">
        <v>46112</v>
      </c>
      <c r="AF366" s="211">
        <f t="shared" si="21"/>
        <v>-11</v>
      </c>
      <c r="AG366" s="209">
        <f t="shared" si="22"/>
        <v>306.60000000000002</v>
      </c>
      <c r="AH366" s="210">
        <f t="shared" si="23"/>
        <v>-3372.6000000000004</v>
      </c>
      <c r="AI366" s="211" t="s">
        <v>132</v>
      </c>
    </row>
    <row r="367" spans="1:35" x14ac:dyDescent="0.2">
      <c r="A367" s="203">
        <v>2026</v>
      </c>
      <c r="B367" s="203">
        <v>271</v>
      </c>
      <c r="C367" s="204">
        <v>46094</v>
      </c>
      <c r="D367" s="205" t="s">
        <v>1730</v>
      </c>
      <c r="E367" s="204">
        <v>46092</v>
      </c>
      <c r="F367" s="205" t="s">
        <v>1731</v>
      </c>
      <c r="G367" s="206">
        <v>259.81</v>
      </c>
      <c r="H367" s="206">
        <v>46.85</v>
      </c>
      <c r="I367" s="203" t="s">
        <v>122</v>
      </c>
      <c r="J367" s="206">
        <f t="shared" si="20"/>
        <v>212.96</v>
      </c>
      <c r="K367" s="203" t="s">
        <v>1486</v>
      </c>
      <c r="L367" s="203" t="s">
        <v>563</v>
      </c>
      <c r="M367" s="203" t="s">
        <v>1732</v>
      </c>
      <c r="N367" s="204">
        <v>46093</v>
      </c>
      <c r="O367" s="205" t="s">
        <v>496</v>
      </c>
      <c r="P367" s="203" t="s">
        <v>497</v>
      </c>
      <c r="Q367" s="203" t="s">
        <v>497</v>
      </c>
      <c r="R367" s="203" t="s">
        <v>128</v>
      </c>
      <c r="S367" s="205" t="s">
        <v>129</v>
      </c>
      <c r="T367" s="203" t="s">
        <v>498</v>
      </c>
      <c r="U367" s="203">
        <v>2340</v>
      </c>
      <c r="V367" s="203">
        <v>670</v>
      </c>
      <c r="W367" s="203">
        <v>1</v>
      </c>
      <c r="X367" s="203">
        <v>2026</v>
      </c>
      <c r="Y367" s="203">
        <v>96</v>
      </c>
      <c r="Z367" s="203">
        <v>0</v>
      </c>
      <c r="AA367" s="204">
        <v>46111</v>
      </c>
      <c r="AB367" s="203" t="s">
        <v>1687</v>
      </c>
      <c r="AC367" s="204">
        <v>46112</v>
      </c>
      <c r="AD367" s="207">
        <v>46123</v>
      </c>
      <c r="AE367" s="207">
        <v>46112</v>
      </c>
      <c r="AF367" s="211">
        <f t="shared" si="21"/>
        <v>-11</v>
      </c>
      <c r="AG367" s="209">
        <f t="shared" si="22"/>
        <v>212.96</v>
      </c>
      <c r="AH367" s="210">
        <f t="shared" si="23"/>
        <v>-2342.56</v>
      </c>
      <c r="AI367" s="211" t="s">
        <v>132</v>
      </c>
    </row>
    <row r="368" spans="1:35" x14ac:dyDescent="0.2">
      <c r="A368" s="203">
        <v>2026</v>
      </c>
      <c r="B368" s="203">
        <v>272</v>
      </c>
      <c r="C368" s="204">
        <v>46094</v>
      </c>
      <c r="D368" s="205" t="s">
        <v>1733</v>
      </c>
      <c r="E368" s="204">
        <v>46092</v>
      </c>
      <c r="F368" s="205" t="s">
        <v>1734</v>
      </c>
      <c r="G368" s="206">
        <v>248.65</v>
      </c>
      <c r="H368" s="206">
        <v>51.01</v>
      </c>
      <c r="I368" s="203" t="s">
        <v>122</v>
      </c>
      <c r="J368" s="206">
        <f t="shared" si="20"/>
        <v>197.64000000000001</v>
      </c>
      <c r="K368" s="203" t="s">
        <v>1486</v>
      </c>
      <c r="L368" s="203" t="s">
        <v>563</v>
      </c>
      <c r="M368" s="203" t="s">
        <v>1735</v>
      </c>
      <c r="N368" s="204">
        <v>46093</v>
      </c>
      <c r="O368" s="205" t="s">
        <v>496</v>
      </c>
      <c r="P368" s="203" t="s">
        <v>497</v>
      </c>
      <c r="Q368" s="203" t="s">
        <v>497</v>
      </c>
      <c r="R368" s="203" t="s">
        <v>128</v>
      </c>
      <c r="S368" s="205" t="s">
        <v>129</v>
      </c>
      <c r="T368" s="203" t="s">
        <v>271</v>
      </c>
      <c r="U368" s="203">
        <v>1460</v>
      </c>
      <c r="V368" s="203">
        <v>405</v>
      </c>
      <c r="W368" s="203">
        <v>1</v>
      </c>
      <c r="X368" s="203">
        <v>2026</v>
      </c>
      <c r="Y368" s="203">
        <v>93</v>
      </c>
      <c r="Z368" s="203">
        <v>0</v>
      </c>
      <c r="AA368" s="204">
        <v>46111</v>
      </c>
      <c r="AB368" s="203" t="s">
        <v>1736</v>
      </c>
      <c r="AC368" s="204">
        <v>46112</v>
      </c>
      <c r="AD368" s="207">
        <v>46123</v>
      </c>
      <c r="AE368" s="207">
        <v>46112</v>
      </c>
      <c r="AF368" s="211">
        <f t="shared" si="21"/>
        <v>-11</v>
      </c>
      <c r="AG368" s="209">
        <f t="shared" si="22"/>
        <v>197.64000000000001</v>
      </c>
      <c r="AH368" s="210">
        <f t="shared" si="23"/>
        <v>-2174.04</v>
      </c>
      <c r="AI368" s="211" t="s">
        <v>132</v>
      </c>
    </row>
    <row r="369" spans="1:35" x14ac:dyDescent="0.2">
      <c r="A369" s="203">
        <v>2026</v>
      </c>
      <c r="B369" s="203">
        <v>273</v>
      </c>
      <c r="C369" s="204">
        <v>46094</v>
      </c>
      <c r="D369" s="205" t="s">
        <v>1737</v>
      </c>
      <c r="E369" s="204">
        <v>46092</v>
      </c>
      <c r="F369" s="205" t="s">
        <v>1738</v>
      </c>
      <c r="G369" s="206">
        <v>239.1</v>
      </c>
      <c r="H369" s="206">
        <v>43.12</v>
      </c>
      <c r="I369" s="203" t="s">
        <v>122</v>
      </c>
      <c r="J369" s="206">
        <f t="shared" si="20"/>
        <v>195.98</v>
      </c>
      <c r="K369" s="203" t="s">
        <v>1486</v>
      </c>
      <c r="L369" s="203" t="s">
        <v>563</v>
      </c>
      <c r="M369" s="203" t="s">
        <v>1739</v>
      </c>
      <c r="N369" s="204">
        <v>46093</v>
      </c>
      <c r="O369" s="205" t="s">
        <v>496</v>
      </c>
      <c r="P369" s="203" t="s">
        <v>497</v>
      </c>
      <c r="Q369" s="203" t="s">
        <v>497</v>
      </c>
      <c r="R369" s="203" t="s">
        <v>210</v>
      </c>
      <c r="S369" s="205" t="s">
        <v>211</v>
      </c>
      <c r="T369" s="203" t="s">
        <v>248</v>
      </c>
      <c r="U369" s="203">
        <v>250</v>
      </c>
      <c r="V369" s="203">
        <v>100</v>
      </c>
      <c r="W369" s="203">
        <v>4</v>
      </c>
      <c r="X369" s="203">
        <v>2026</v>
      </c>
      <c r="Y369" s="203">
        <v>91</v>
      </c>
      <c r="Z369" s="203">
        <v>0</v>
      </c>
      <c r="AA369" s="204">
        <v>46111</v>
      </c>
      <c r="AB369" s="203" t="s">
        <v>1695</v>
      </c>
      <c r="AC369" s="204">
        <v>46112</v>
      </c>
      <c r="AD369" s="207">
        <v>46123</v>
      </c>
      <c r="AE369" s="207">
        <v>46112</v>
      </c>
      <c r="AF369" s="211">
        <f t="shared" si="21"/>
        <v>-11</v>
      </c>
      <c r="AG369" s="209">
        <f t="shared" si="22"/>
        <v>195.98</v>
      </c>
      <c r="AH369" s="210">
        <f t="shared" si="23"/>
        <v>-2155.7799999999997</v>
      </c>
      <c r="AI369" s="211" t="s">
        <v>132</v>
      </c>
    </row>
    <row r="370" spans="1:35" x14ac:dyDescent="0.2">
      <c r="A370" s="203">
        <v>2026</v>
      </c>
      <c r="B370" s="203">
        <v>274</v>
      </c>
      <c r="C370" s="204">
        <v>46094</v>
      </c>
      <c r="D370" s="205" t="s">
        <v>1740</v>
      </c>
      <c r="E370" s="204">
        <v>46092</v>
      </c>
      <c r="F370" s="205" t="s">
        <v>1741</v>
      </c>
      <c r="G370" s="206">
        <v>204.02</v>
      </c>
      <c r="H370" s="206">
        <v>36.79</v>
      </c>
      <c r="I370" s="203" t="s">
        <v>122</v>
      </c>
      <c r="J370" s="206">
        <f t="shared" si="20"/>
        <v>167.23000000000002</v>
      </c>
      <c r="K370" s="203" t="s">
        <v>1486</v>
      </c>
      <c r="L370" s="203" t="s">
        <v>563</v>
      </c>
      <c r="M370" s="203" t="s">
        <v>1742</v>
      </c>
      <c r="N370" s="204">
        <v>46093</v>
      </c>
      <c r="O370" s="205" t="s">
        <v>496</v>
      </c>
      <c r="P370" s="203" t="s">
        <v>497</v>
      </c>
      <c r="Q370" s="203" t="s">
        <v>497</v>
      </c>
      <c r="R370" s="203" t="s">
        <v>210</v>
      </c>
      <c r="S370" s="205" t="s">
        <v>211</v>
      </c>
      <c r="T370" s="203" t="s">
        <v>248</v>
      </c>
      <c r="U370" s="203">
        <v>250</v>
      </c>
      <c r="V370" s="203">
        <v>100</v>
      </c>
      <c r="W370" s="203">
        <v>4</v>
      </c>
      <c r="X370" s="203">
        <v>2026</v>
      </c>
      <c r="Y370" s="203">
        <v>91</v>
      </c>
      <c r="Z370" s="203">
        <v>0</v>
      </c>
      <c r="AA370" s="204">
        <v>46111</v>
      </c>
      <c r="AB370" s="203" t="s">
        <v>1695</v>
      </c>
      <c r="AC370" s="204">
        <v>46112</v>
      </c>
      <c r="AD370" s="207">
        <v>46123</v>
      </c>
      <c r="AE370" s="207">
        <v>46112</v>
      </c>
      <c r="AF370" s="211">
        <f t="shared" si="21"/>
        <v>-11</v>
      </c>
      <c r="AG370" s="209">
        <f t="shared" si="22"/>
        <v>167.23000000000002</v>
      </c>
      <c r="AH370" s="210">
        <f t="shared" si="23"/>
        <v>-1839.5300000000002</v>
      </c>
      <c r="AI370" s="211" t="s">
        <v>132</v>
      </c>
    </row>
    <row r="371" spans="1:35" x14ac:dyDescent="0.2">
      <c r="A371" s="203">
        <v>2026</v>
      </c>
      <c r="B371" s="203">
        <v>275</v>
      </c>
      <c r="C371" s="204">
        <v>46094</v>
      </c>
      <c r="D371" s="205" t="s">
        <v>1743</v>
      </c>
      <c r="E371" s="204">
        <v>46092</v>
      </c>
      <c r="F371" s="205" t="s">
        <v>1744</v>
      </c>
      <c r="G371" s="206">
        <v>148.22999999999999</v>
      </c>
      <c r="H371" s="206">
        <v>26.73</v>
      </c>
      <c r="I371" s="203" t="s">
        <v>122</v>
      </c>
      <c r="J371" s="206">
        <f t="shared" si="20"/>
        <v>121.49999999999999</v>
      </c>
      <c r="K371" s="203" t="s">
        <v>1486</v>
      </c>
      <c r="L371" s="203" t="s">
        <v>563</v>
      </c>
      <c r="M371" s="203" t="s">
        <v>1745</v>
      </c>
      <c r="N371" s="204">
        <v>46093</v>
      </c>
      <c r="O371" s="205" t="s">
        <v>496</v>
      </c>
      <c r="P371" s="203" t="s">
        <v>497</v>
      </c>
      <c r="Q371" s="203" t="s">
        <v>497</v>
      </c>
      <c r="R371" s="203" t="s">
        <v>210</v>
      </c>
      <c r="S371" s="205" t="s">
        <v>211</v>
      </c>
      <c r="T371" s="203" t="s">
        <v>248</v>
      </c>
      <c r="U371" s="203">
        <v>250</v>
      </c>
      <c r="V371" s="203">
        <v>100</v>
      </c>
      <c r="W371" s="203">
        <v>4</v>
      </c>
      <c r="X371" s="203">
        <v>2026</v>
      </c>
      <c r="Y371" s="203">
        <v>91</v>
      </c>
      <c r="Z371" s="203">
        <v>0</v>
      </c>
      <c r="AA371" s="204">
        <v>46111</v>
      </c>
      <c r="AB371" s="203" t="s">
        <v>1695</v>
      </c>
      <c r="AC371" s="204">
        <v>46112</v>
      </c>
      <c r="AD371" s="207">
        <v>46123</v>
      </c>
      <c r="AE371" s="207">
        <v>46112</v>
      </c>
      <c r="AF371" s="211">
        <f t="shared" si="21"/>
        <v>-11</v>
      </c>
      <c r="AG371" s="209">
        <f t="shared" si="22"/>
        <v>121.49999999999999</v>
      </c>
      <c r="AH371" s="210">
        <f t="shared" si="23"/>
        <v>-1336.4999999999998</v>
      </c>
      <c r="AI371" s="211" t="s">
        <v>132</v>
      </c>
    </row>
    <row r="372" spans="1:35" x14ac:dyDescent="0.2">
      <c r="A372" s="203">
        <v>2026</v>
      </c>
      <c r="B372" s="203">
        <v>276</v>
      </c>
      <c r="C372" s="204">
        <v>46094</v>
      </c>
      <c r="D372" s="205" t="s">
        <v>1746</v>
      </c>
      <c r="E372" s="204">
        <v>46092</v>
      </c>
      <c r="F372" s="205" t="s">
        <v>1747</v>
      </c>
      <c r="G372" s="206">
        <v>178.53</v>
      </c>
      <c r="H372" s="206">
        <v>36.630000000000003</v>
      </c>
      <c r="I372" s="203" t="s">
        <v>122</v>
      </c>
      <c r="J372" s="206">
        <f t="shared" si="20"/>
        <v>141.9</v>
      </c>
      <c r="K372" s="203" t="s">
        <v>1486</v>
      </c>
      <c r="L372" s="203" t="s">
        <v>563</v>
      </c>
      <c r="M372" s="203" t="s">
        <v>1748</v>
      </c>
      <c r="N372" s="204">
        <v>46093</v>
      </c>
      <c r="O372" s="205" t="s">
        <v>496</v>
      </c>
      <c r="P372" s="203" t="s">
        <v>497</v>
      </c>
      <c r="Q372" s="203" t="s">
        <v>497</v>
      </c>
      <c r="R372" s="203" t="s">
        <v>210</v>
      </c>
      <c r="S372" s="205" t="s">
        <v>211</v>
      </c>
      <c r="T372" s="203" t="s">
        <v>248</v>
      </c>
      <c r="U372" s="203">
        <v>250</v>
      </c>
      <c r="V372" s="203">
        <v>100</v>
      </c>
      <c r="W372" s="203">
        <v>4</v>
      </c>
      <c r="X372" s="203">
        <v>2026</v>
      </c>
      <c r="Y372" s="203">
        <v>91</v>
      </c>
      <c r="Z372" s="203">
        <v>0</v>
      </c>
      <c r="AA372" s="204">
        <v>46111</v>
      </c>
      <c r="AB372" s="203" t="s">
        <v>1695</v>
      </c>
      <c r="AC372" s="204">
        <v>46112</v>
      </c>
      <c r="AD372" s="207">
        <v>46123</v>
      </c>
      <c r="AE372" s="207">
        <v>46112</v>
      </c>
      <c r="AF372" s="211">
        <f t="shared" si="21"/>
        <v>-11</v>
      </c>
      <c r="AG372" s="209">
        <f t="shared" si="22"/>
        <v>141.9</v>
      </c>
      <c r="AH372" s="210">
        <f t="shared" si="23"/>
        <v>-1560.9</v>
      </c>
      <c r="AI372" s="211" t="s">
        <v>132</v>
      </c>
    </row>
    <row r="373" spans="1:35" x14ac:dyDescent="0.2">
      <c r="A373" s="203">
        <v>2026</v>
      </c>
      <c r="B373" s="203">
        <v>277</v>
      </c>
      <c r="C373" s="204">
        <v>46097</v>
      </c>
      <c r="D373" s="205" t="s">
        <v>1749</v>
      </c>
      <c r="E373" s="204">
        <v>46086</v>
      </c>
      <c r="F373" s="205" t="s">
        <v>1750</v>
      </c>
      <c r="G373" s="206">
        <v>237.9</v>
      </c>
      <c r="H373" s="206">
        <v>42.9</v>
      </c>
      <c r="I373" s="203" t="s">
        <v>122</v>
      </c>
      <c r="J373" s="206">
        <f t="shared" si="20"/>
        <v>195</v>
      </c>
      <c r="K373" s="203" t="s">
        <v>1751</v>
      </c>
      <c r="L373" s="203" t="s">
        <v>563</v>
      </c>
      <c r="M373" s="203" t="s">
        <v>1752</v>
      </c>
      <c r="N373" s="204">
        <v>46094</v>
      </c>
      <c r="O373" s="205" t="s">
        <v>1753</v>
      </c>
      <c r="P373" s="203" t="s">
        <v>1754</v>
      </c>
      <c r="Q373" s="203" t="s">
        <v>1754</v>
      </c>
      <c r="R373" s="203" t="s">
        <v>157</v>
      </c>
      <c r="S373" s="205" t="s">
        <v>403</v>
      </c>
      <c r="T373" s="203" t="s">
        <v>703</v>
      </c>
      <c r="U373" s="203">
        <v>680</v>
      </c>
      <c r="V373" s="203">
        <v>291</v>
      </c>
      <c r="W373" s="203">
        <v>99</v>
      </c>
      <c r="X373" s="203">
        <v>2026</v>
      </c>
      <c r="Y373" s="203">
        <v>134</v>
      </c>
      <c r="Z373" s="203">
        <v>0</v>
      </c>
      <c r="AA373" s="204">
        <v>46098</v>
      </c>
      <c r="AB373" s="203" t="s">
        <v>1755</v>
      </c>
      <c r="AC373" s="204">
        <v>46101</v>
      </c>
      <c r="AD373" s="207">
        <v>46124</v>
      </c>
      <c r="AE373" s="207">
        <v>46101</v>
      </c>
      <c r="AF373" s="211">
        <f t="shared" si="21"/>
        <v>-23</v>
      </c>
      <c r="AG373" s="209">
        <f t="shared" si="22"/>
        <v>195</v>
      </c>
      <c r="AH373" s="210">
        <f t="shared" si="23"/>
        <v>-4485</v>
      </c>
      <c r="AI373" s="211" t="s">
        <v>132</v>
      </c>
    </row>
    <row r="374" spans="1:35" x14ac:dyDescent="0.2">
      <c r="A374" s="203">
        <v>2026</v>
      </c>
      <c r="B374" s="203">
        <v>278</v>
      </c>
      <c r="C374" s="204">
        <v>46097</v>
      </c>
      <c r="D374" s="205" t="s">
        <v>539</v>
      </c>
      <c r="E374" s="204">
        <v>46092</v>
      </c>
      <c r="F374" s="205" t="s">
        <v>1756</v>
      </c>
      <c r="G374" s="206">
        <v>1649.44</v>
      </c>
      <c r="H374" s="206">
        <v>297.44</v>
      </c>
      <c r="I374" s="203" t="s">
        <v>122</v>
      </c>
      <c r="J374" s="206">
        <f t="shared" si="20"/>
        <v>1352</v>
      </c>
      <c r="K374" s="203" t="s">
        <v>1757</v>
      </c>
      <c r="L374" s="203" t="s">
        <v>563</v>
      </c>
      <c r="M374" s="203" t="s">
        <v>1758</v>
      </c>
      <c r="N374" s="204">
        <v>46094</v>
      </c>
      <c r="O374" s="205" t="s">
        <v>1753</v>
      </c>
      <c r="P374" s="203" t="s">
        <v>1754</v>
      </c>
      <c r="Q374" s="203" t="s">
        <v>1754</v>
      </c>
      <c r="R374" s="203" t="s">
        <v>157</v>
      </c>
      <c r="S374" s="205" t="s">
        <v>403</v>
      </c>
      <c r="T374" s="203" t="s">
        <v>703</v>
      </c>
      <c r="U374" s="203">
        <v>680</v>
      </c>
      <c r="V374" s="203">
        <v>291</v>
      </c>
      <c r="W374" s="203">
        <v>99</v>
      </c>
      <c r="X374" s="203">
        <v>2026</v>
      </c>
      <c r="Y374" s="203">
        <v>135</v>
      </c>
      <c r="Z374" s="203">
        <v>0</v>
      </c>
      <c r="AA374" s="204">
        <v>46098</v>
      </c>
      <c r="AB374" s="203" t="s">
        <v>1759</v>
      </c>
      <c r="AC374" s="204">
        <v>46101</v>
      </c>
      <c r="AD374" s="207">
        <v>46124</v>
      </c>
      <c r="AE374" s="207">
        <v>46101</v>
      </c>
      <c r="AF374" s="211">
        <f t="shared" si="21"/>
        <v>-23</v>
      </c>
      <c r="AG374" s="209">
        <f t="shared" si="22"/>
        <v>1352</v>
      </c>
      <c r="AH374" s="210">
        <f t="shared" si="23"/>
        <v>-31096</v>
      </c>
      <c r="AI374" s="211" t="s">
        <v>132</v>
      </c>
    </row>
    <row r="375" spans="1:35" x14ac:dyDescent="0.2">
      <c r="A375" s="203">
        <v>2026</v>
      </c>
      <c r="B375" s="203">
        <v>279</v>
      </c>
      <c r="C375" s="204">
        <v>46097</v>
      </c>
      <c r="D375" s="205" t="s">
        <v>1760</v>
      </c>
      <c r="E375" s="204">
        <v>46091</v>
      </c>
      <c r="F375" s="205" t="s">
        <v>1761</v>
      </c>
      <c r="G375" s="206">
        <v>60.2</v>
      </c>
      <c r="H375" s="206">
        <v>8.83</v>
      </c>
      <c r="I375" s="203" t="s">
        <v>122</v>
      </c>
      <c r="J375" s="206">
        <f t="shared" si="20"/>
        <v>51.370000000000005</v>
      </c>
      <c r="K375" s="203" t="s">
        <v>749</v>
      </c>
      <c r="L375" s="203" t="s">
        <v>563</v>
      </c>
      <c r="M375" s="203" t="s">
        <v>1762</v>
      </c>
      <c r="N375" s="204">
        <v>46093</v>
      </c>
      <c r="O375" s="205" t="s">
        <v>751</v>
      </c>
      <c r="P375" s="203" t="s">
        <v>752</v>
      </c>
      <c r="Q375" s="203" t="s">
        <v>753</v>
      </c>
      <c r="R375" s="203" t="s">
        <v>210</v>
      </c>
      <c r="S375" s="205" t="s">
        <v>211</v>
      </c>
      <c r="T375" s="203" t="s">
        <v>212</v>
      </c>
      <c r="U375" s="203">
        <v>140</v>
      </c>
      <c r="V375" s="203">
        <v>101</v>
      </c>
      <c r="W375" s="203">
        <v>1</v>
      </c>
      <c r="X375" s="203">
        <v>2025</v>
      </c>
      <c r="Y375" s="203">
        <v>49</v>
      </c>
      <c r="Z375" s="203">
        <v>0</v>
      </c>
      <c r="AA375" s="204">
        <v>46111</v>
      </c>
      <c r="AB375" s="203" t="s">
        <v>1763</v>
      </c>
      <c r="AC375" s="204">
        <v>46112</v>
      </c>
      <c r="AD375" s="207">
        <v>46123</v>
      </c>
      <c r="AE375" s="207">
        <v>46112</v>
      </c>
      <c r="AF375" s="211">
        <f t="shared" si="21"/>
        <v>-11</v>
      </c>
      <c r="AG375" s="209">
        <f t="shared" si="22"/>
        <v>51.370000000000005</v>
      </c>
      <c r="AH375" s="210">
        <f t="shared" si="23"/>
        <v>-565.07000000000005</v>
      </c>
      <c r="AI375" s="211" t="s">
        <v>132</v>
      </c>
    </row>
    <row r="376" spans="1:35" x14ac:dyDescent="0.2">
      <c r="A376" s="203">
        <v>2026</v>
      </c>
      <c r="B376" s="203">
        <v>280</v>
      </c>
      <c r="C376" s="204">
        <v>46097</v>
      </c>
      <c r="D376" s="205" t="s">
        <v>1764</v>
      </c>
      <c r="E376" s="204">
        <v>46091</v>
      </c>
      <c r="F376" s="205" t="s">
        <v>1765</v>
      </c>
      <c r="G376" s="206">
        <v>296.27</v>
      </c>
      <c r="H376" s="206">
        <v>48.44</v>
      </c>
      <c r="I376" s="203" t="s">
        <v>122</v>
      </c>
      <c r="J376" s="206">
        <f t="shared" si="20"/>
        <v>247.82999999999998</v>
      </c>
      <c r="K376" s="203" t="s">
        <v>749</v>
      </c>
      <c r="L376" s="203" t="s">
        <v>563</v>
      </c>
      <c r="M376" s="203" t="s">
        <v>1766</v>
      </c>
      <c r="N376" s="204">
        <v>46093</v>
      </c>
      <c r="O376" s="205" t="s">
        <v>751</v>
      </c>
      <c r="P376" s="203" t="s">
        <v>752</v>
      </c>
      <c r="Q376" s="203" t="s">
        <v>753</v>
      </c>
      <c r="R376" s="203" t="s">
        <v>210</v>
      </c>
      <c r="S376" s="205" t="s">
        <v>211</v>
      </c>
      <c r="T376" s="203" t="s">
        <v>212</v>
      </c>
      <c r="U376" s="203">
        <v>140</v>
      </c>
      <c r="V376" s="203">
        <v>101</v>
      </c>
      <c r="W376" s="203">
        <v>1</v>
      </c>
      <c r="X376" s="203">
        <v>2025</v>
      </c>
      <c r="Y376" s="203">
        <v>49</v>
      </c>
      <c r="Z376" s="203">
        <v>0</v>
      </c>
      <c r="AA376" s="204">
        <v>46111</v>
      </c>
      <c r="AB376" s="203" t="s">
        <v>1763</v>
      </c>
      <c r="AC376" s="204">
        <v>46112</v>
      </c>
      <c r="AD376" s="207">
        <v>46123</v>
      </c>
      <c r="AE376" s="207">
        <v>46112</v>
      </c>
      <c r="AF376" s="211">
        <f t="shared" si="21"/>
        <v>-11</v>
      </c>
      <c r="AG376" s="209">
        <f t="shared" si="22"/>
        <v>247.82999999999998</v>
      </c>
      <c r="AH376" s="210">
        <f t="shared" si="23"/>
        <v>-2726.1299999999997</v>
      </c>
      <c r="AI376" s="211" t="s">
        <v>132</v>
      </c>
    </row>
    <row r="377" spans="1:35" x14ac:dyDescent="0.2">
      <c r="A377" s="203">
        <v>2026</v>
      </c>
      <c r="B377" s="203">
        <v>281</v>
      </c>
      <c r="C377" s="204">
        <v>46097</v>
      </c>
      <c r="D377" s="205" t="s">
        <v>1767</v>
      </c>
      <c r="E377" s="204">
        <v>46091</v>
      </c>
      <c r="F377" s="205" t="s">
        <v>1768</v>
      </c>
      <c r="G377" s="206">
        <v>79.62</v>
      </c>
      <c r="H377" s="206">
        <v>13.54</v>
      </c>
      <c r="I377" s="203" t="s">
        <v>122</v>
      </c>
      <c r="J377" s="206">
        <f t="shared" si="20"/>
        <v>66.080000000000013</v>
      </c>
      <c r="K377" s="203" t="s">
        <v>749</v>
      </c>
      <c r="L377" s="203" t="s">
        <v>563</v>
      </c>
      <c r="M377" s="203" t="s">
        <v>1769</v>
      </c>
      <c r="N377" s="204">
        <v>46093</v>
      </c>
      <c r="O377" s="205" t="s">
        <v>751</v>
      </c>
      <c r="P377" s="203" t="s">
        <v>752</v>
      </c>
      <c r="Q377" s="203" t="s">
        <v>753</v>
      </c>
      <c r="R377" s="203" t="s">
        <v>210</v>
      </c>
      <c r="S377" s="205" t="s">
        <v>211</v>
      </c>
      <c r="T377" s="203" t="s">
        <v>212</v>
      </c>
      <c r="U377" s="203">
        <v>140</v>
      </c>
      <c r="V377" s="203">
        <v>101</v>
      </c>
      <c r="W377" s="203">
        <v>1</v>
      </c>
      <c r="X377" s="203">
        <v>2025</v>
      </c>
      <c r="Y377" s="203">
        <v>49</v>
      </c>
      <c r="Z377" s="203">
        <v>0</v>
      </c>
      <c r="AA377" s="204">
        <v>46111</v>
      </c>
      <c r="AB377" s="203" t="s">
        <v>1763</v>
      </c>
      <c r="AC377" s="204">
        <v>46112</v>
      </c>
      <c r="AD377" s="207">
        <v>46123</v>
      </c>
      <c r="AE377" s="207">
        <v>46112</v>
      </c>
      <c r="AF377" s="211">
        <f t="shared" si="21"/>
        <v>-11</v>
      </c>
      <c r="AG377" s="209">
        <f t="shared" si="22"/>
        <v>66.080000000000013</v>
      </c>
      <c r="AH377" s="210">
        <f t="shared" si="23"/>
        <v>-726.88000000000011</v>
      </c>
      <c r="AI377" s="211" t="s">
        <v>132</v>
      </c>
    </row>
    <row r="378" spans="1:35" x14ac:dyDescent="0.2">
      <c r="A378" s="203">
        <v>2026</v>
      </c>
      <c r="B378" s="203">
        <v>282</v>
      </c>
      <c r="C378" s="204">
        <v>46097</v>
      </c>
      <c r="D378" s="205" t="s">
        <v>1770</v>
      </c>
      <c r="E378" s="204">
        <v>46081</v>
      </c>
      <c r="F378" s="205" t="s">
        <v>1771</v>
      </c>
      <c r="G378" s="206">
        <v>5785.89</v>
      </c>
      <c r="H378" s="206">
        <v>1043.3599999999999</v>
      </c>
      <c r="I378" s="203" t="s">
        <v>122</v>
      </c>
      <c r="J378" s="206">
        <f t="shared" si="20"/>
        <v>4742.5300000000007</v>
      </c>
      <c r="K378" s="203" t="s">
        <v>1772</v>
      </c>
      <c r="L378" s="203" t="s">
        <v>563</v>
      </c>
      <c r="M378" s="203" t="s">
        <v>1773</v>
      </c>
      <c r="N378" s="204">
        <v>46093</v>
      </c>
      <c r="O378" s="205" t="s">
        <v>675</v>
      </c>
      <c r="P378" s="203" t="s">
        <v>676</v>
      </c>
      <c r="Q378" s="203" t="s">
        <v>676</v>
      </c>
      <c r="R378" s="203" t="s">
        <v>128</v>
      </c>
      <c r="S378" s="205" t="s">
        <v>129</v>
      </c>
      <c r="T378" s="203" t="s">
        <v>666</v>
      </c>
      <c r="U378" s="203">
        <v>2770</v>
      </c>
      <c r="V378" s="203">
        <v>760</v>
      </c>
      <c r="W378" s="203">
        <v>99</v>
      </c>
      <c r="X378" s="203">
        <v>2026</v>
      </c>
      <c r="Y378" s="203">
        <v>33</v>
      </c>
      <c r="Z378" s="203">
        <v>0</v>
      </c>
      <c r="AA378" s="204">
        <v>46111</v>
      </c>
      <c r="AB378" s="203" t="s">
        <v>962</v>
      </c>
      <c r="AC378" s="204">
        <v>46111</v>
      </c>
      <c r="AD378" s="207">
        <v>46123</v>
      </c>
      <c r="AE378" s="207">
        <v>46112</v>
      </c>
      <c r="AF378" s="211">
        <f t="shared" si="21"/>
        <v>-11</v>
      </c>
      <c r="AG378" s="209">
        <f t="shared" si="22"/>
        <v>4742.5300000000007</v>
      </c>
      <c r="AH378" s="210">
        <f t="shared" si="23"/>
        <v>-52167.830000000009</v>
      </c>
      <c r="AI378" s="211" t="s">
        <v>132</v>
      </c>
    </row>
    <row r="379" spans="1:35" x14ac:dyDescent="0.2">
      <c r="A379" s="203">
        <v>2026</v>
      </c>
      <c r="B379" s="203">
        <v>283</v>
      </c>
      <c r="C379" s="204">
        <v>46097</v>
      </c>
      <c r="D379" s="205" t="s">
        <v>1774</v>
      </c>
      <c r="E379" s="204">
        <v>46093</v>
      </c>
      <c r="F379" s="205" t="s">
        <v>1775</v>
      </c>
      <c r="G379" s="206">
        <v>104.63</v>
      </c>
      <c r="H379" s="206">
        <v>15.42</v>
      </c>
      <c r="I379" s="203" t="s">
        <v>122</v>
      </c>
      <c r="J379" s="206">
        <f t="shared" si="20"/>
        <v>89.21</v>
      </c>
      <c r="K379" s="203" t="s">
        <v>327</v>
      </c>
      <c r="L379" s="203" t="s">
        <v>563</v>
      </c>
      <c r="M379" s="203" t="s">
        <v>1776</v>
      </c>
      <c r="N379" s="204">
        <v>46094</v>
      </c>
      <c r="O379" s="205" t="s">
        <v>329</v>
      </c>
      <c r="P379" s="203" t="s">
        <v>330</v>
      </c>
      <c r="Q379" s="203" t="s">
        <v>330</v>
      </c>
      <c r="R379" s="203" t="s">
        <v>128</v>
      </c>
      <c r="S379" s="205" t="s">
        <v>129</v>
      </c>
      <c r="T379" s="203" t="s">
        <v>498</v>
      </c>
      <c r="U379" s="203">
        <v>2340</v>
      </c>
      <c r="V379" s="203">
        <v>670</v>
      </c>
      <c r="W379" s="203">
        <v>1</v>
      </c>
      <c r="X379" s="203">
        <v>2026</v>
      </c>
      <c r="Y379" s="203">
        <v>503</v>
      </c>
      <c r="Z379" s="203">
        <v>0</v>
      </c>
      <c r="AA379" s="204">
        <v>46111</v>
      </c>
      <c r="AB379" s="203" t="s">
        <v>1777</v>
      </c>
      <c r="AC379" s="204">
        <v>46111</v>
      </c>
      <c r="AD379" s="207">
        <v>46124</v>
      </c>
      <c r="AE379" s="207">
        <v>46112</v>
      </c>
      <c r="AF379" s="211">
        <f t="shared" si="21"/>
        <v>-12</v>
      </c>
      <c r="AG379" s="209">
        <f t="shared" si="22"/>
        <v>89.21</v>
      </c>
      <c r="AH379" s="210">
        <f t="shared" si="23"/>
        <v>-1070.52</v>
      </c>
      <c r="AI379" s="211" t="s">
        <v>132</v>
      </c>
    </row>
    <row r="380" spans="1:35" x14ac:dyDescent="0.2">
      <c r="A380" s="203">
        <v>2026</v>
      </c>
      <c r="B380" s="203">
        <v>284</v>
      </c>
      <c r="C380" s="204">
        <v>46099</v>
      </c>
      <c r="D380" s="205" t="s">
        <v>1778</v>
      </c>
      <c r="E380" s="204">
        <v>46098</v>
      </c>
      <c r="F380" s="205" t="s">
        <v>1779</v>
      </c>
      <c r="G380" s="206">
        <v>2410.29</v>
      </c>
      <c r="H380" s="206">
        <v>231.32</v>
      </c>
      <c r="I380" s="203" t="s">
        <v>132</v>
      </c>
      <c r="J380" s="206">
        <f t="shared" si="20"/>
        <v>2410.29</v>
      </c>
      <c r="K380" s="203" t="s">
        <v>1780</v>
      </c>
      <c r="L380" s="203" t="s">
        <v>563</v>
      </c>
      <c r="M380" s="203" t="s">
        <v>1781</v>
      </c>
      <c r="N380" s="204">
        <v>46098</v>
      </c>
      <c r="O380" s="205" t="s">
        <v>1782</v>
      </c>
      <c r="P380" s="203" t="s">
        <v>1783</v>
      </c>
      <c r="Q380" s="203" t="s">
        <v>1784</v>
      </c>
      <c r="R380" s="203" t="s">
        <v>128</v>
      </c>
      <c r="S380" s="205" t="s">
        <v>129</v>
      </c>
      <c r="T380" s="203" t="s">
        <v>1785</v>
      </c>
      <c r="U380" s="203">
        <v>8230</v>
      </c>
      <c r="V380" s="203">
        <v>1122</v>
      </c>
      <c r="W380" s="203">
        <v>8</v>
      </c>
      <c r="X380" s="203">
        <v>2026</v>
      </c>
      <c r="Y380" s="203">
        <v>120</v>
      </c>
      <c r="Z380" s="203">
        <v>0</v>
      </c>
      <c r="AA380" s="204">
        <v>46098</v>
      </c>
      <c r="AB380" s="203" t="s">
        <v>1786</v>
      </c>
      <c r="AC380" s="204">
        <v>46101</v>
      </c>
      <c r="AD380" s="207">
        <v>46128</v>
      </c>
      <c r="AE380" s="207">
        <v>46101</v>
      </c>
      <c r="AF380" s="211">
        <f t="shared" si="21"/>
        <v>-27</v>
      </c>
      <c r="AG380" s="209">
        <f t="shared" si="22"/>
        <v>2410.29</v>
      </c>
      <c r="AH380" s="210">
        <f t="shared" si="23"/>
        <v>-65077.83</v>
      </c>
      <c r="AI380" s="211" t="s">
        <v>132</v>
      </c>
    </row>
    <row r="381" spans="1:35" x14ac:dyDescent="0.2">
      <c r="A381" s="203">
        <v>2026</v>
      </c>
      <c r="B381" s="203">
        <v>285</v>
      </c>
      <c r="C381" s="204">
        <v>46099</v>
      </c>
      <c r="D381" s="205" t="s">
        <v>1787</v>
      </c>
      <c r="E381" s="204">
        <v>46098</v>
      </c>
      <c r="F381" s="205" t="s">
        <v>1788</v>
      </c>
      <c r="G381" s="206">
        <v>8247.2000000000007</v>
      </c>
      <c r="H381" s="206">
        <v>1487.2</v>
      </c>
      <c r="I381" s="203" t="s">
        <v>132</v>
      </c>
      <c r="J381" s="206">
        <f t="shared" si="20"/>
        <v>8247.2000000000007</v>
      </c>
      <c r="K381" s="203" t="s">
        <v>180</v>
      </c>
      <c r="L381" s="203" t="s">
        <v>563</v>
      </c>
      <c r="M381" s="203" t="s">
        <v>1789</v>
      </c>
      <c r="N381" s="204">
        <v>46098</v>
      </c>
      <c r="O381" s="205" t="s">
        <v>1790</v>
      </c>
      <c r="P381" s="203" t="s">
        <v>1791</v>
      </c>
      <c r="Q381" s="203" t="s">
        <v>1792</v>
      </c>
      <c r="R381" s="203" t="s">
        <v>210</v>
      </c>
      <c r="S381" s="205" t="s">
        <v>211</v>
      </c>
      <c r="T381" s="203" t="s">
        <v>248</v>
      </c>
      <c r="U381" s="203">
        <v>250</v>
      </c>
      <c r="V381" s="203">
        <v>18</v>
      </c>
      <c r="W381" s="203">
        <v>99</v>
      </c>
      <c r="X381" s="203">
        <v>2025</v>
      </c>
      <c r="Y381" s="203">
        <v>681</v>
      </c>
      <c r="Z381" s="203">
        <v>0</v>
      </c>
      <c r="AA381" s="204">
        <v>46099</v>
      </c>
      <c r="AB381" s="203" t="s">
        <v>1793</v>
      </c>
      <c r="AC381" s="204">
        <v>46101</v>
      </c>
      <c r="AD381" s="207">
        <v>46128</v>
      </c>
      <c r="AE381" s="207">
        <v>46101</v>
      </c>
      <c r="AF381" s="211">
        <f t="shared" si="21"/>
        <v>-27</v>
      </c>
      <c r="AG381" s="209">
        <f t="shared" si="22"/>
        <v>8247.2000000000007</v>
      </c>
      <c r="AH381" s="210">
        <f t="shared" si="23"/>
        <v>-222674.40000000002</v>
      </c>
      <c r="AI381" s="211" t="s">
        <v>132</v>
      </c>
    </row>
    <row r="382" spans="1:35" x14ac:dyDescent="0.2">
      <c r="A382" s="203">
        <v>2026</v>
      </c>
      <c r="B382" s="203">
        <v>286</v>
      </c>
      <c r="C382" s="204">
        <v>46099</v>
      </c>
      <c r="D382" s="205" t="s">
        <v>1794</v>
      </c>
      <c r="E382" s="204">
        <v>46095</v>
      </c>
      <c r="F382" s="205" t="s">
        <v>1795</v>
      </c>
      <c r="G382" s="206">
        <v>10.65</v>
      </c>
      <c r="H382" s="206">
        <v>1.92</v>
      </c>
      <c r="I382" s="203" t="s">
        <v>122</v>
      </c>
      <c r="J382" s="206">
        <f t="shared" si="20"/>
        <v>8.73</v>
      </c>
      <c r="K382" s="203" t="s">
        <v>239</v>
      </c>
      <c r="L382" s="203" t="s">
        <v>563</v>
      </c>
      <c r="M382" s="203" t="s">
        <v>1796</v>
      </c>
      <c r="N382" s="204">
        <v>46098</v>
      </c>
      <c r="O382" s="205" t="s">
        <v>241</v>
      </c>
      <c r="P382" s="203" t="s">
        <v>242</v>
      </c>
      <c r="Q382" s="203" t="s">
        <v>242</v>
      </c>
      <c r="R382" s="203" t="s">
        <v>210</v>
      </c>
      <c r="S382" s="205" t="s">
        <v>211</v>
      </c>
      <c r="T382" s="203" t="s">
        <v>248</v>
      </c>
      <c r="U382" s="203">
        <v>250</v>
      </c>
      <c r="V382" s="203">
        <v>765</v>
      </c>
      <c r="W382" s="203">
        <v>99</v>
      </c>
      <c r="X382" s="203">
        <v>2026</v>
      </c>
      <c r="Y382" s="203">
        <v>473</v>
      </c>
      <c r="Z382" s="203">
        <v>0</v>
      </c>
      <c r="AA382" s="204">
        <v>46111</v>
      </c>
      <c r="AB382" s="203" t="s">
        <v>1797</v>
      </c>
      <c r="AC382" s="204">
        <v>46112</v>
      </c>
      <c r="AD382" s="207">
        <v>46128</v>
      </c>
      <c r="AE382" s="207">
        <v>46112</v>
      </c>
      <c r="AF382" s="211">
        <f t="shared" si="21"/>
        <v>-16</v>
      </c>
      <c r="AG382" s="209">
        <f t="shared" si="22"/>
        <v>8.73</v>
      </c>
      <c r="AH382" s="210">
        <f t="shared" si="23"/>
        <v>-139.68</v>
      </c>
      <c r="AI382" s="211" t="s">
        <v>132</v>
      </c>
    </row>
    <row r="383" spans="1:35" x14ac:dyDescent="0.2">
      <c r="A383" s="203">
        <v>2026</v>
      </c>
      <c r="B383" s="203">
        <v>287</v>
      </c>
      <c r="C383" s="204">
        <v>46099</v>
      </c>
      <c r="D383" s="205" t="s">
        <v>1798</v>
      </c>
      <c r="E383" s="204">
        <v>46095</v>
      </c>
      <c r="F383" s="205" t="s">
        <v>1799</v>
      </c>
      <c r="G383" s="206">
        <v>18.690000000000001</v>
      </c>
      <c r="H383" s="206">
        <v>3.37</v>
      </c>
      <c r="I383" s="203" t="s">
        <v>122</v>
      </c>
      <c r="J383" s="206">
        <f t="shared" si="20"/>
        <v>15.32</v>
      </c>
      <c r="K383" s="203" t="s">
        <v>239</v>
      </c>
      <c r="L383" s="203" t="s">
        <v>563</v>
      </c>
      <c r="M383" s="203" t="s">
        <v>1800</v>
      </c>
      <c r="N383" s="204">
        <v>46098</v>
      </c>
      <c r="O383" s="205" t="s">
        <v>241</v>
      </c>
      <c r="P383" s="203" t="s">
        <v>242</v>
      </c>
      <c r="Q383" s="203" t="s">
        <v>242</v>
      </c>
      <c r="R383" s="203" t="s">
        <v>210</v>
      </c>
      <c r="S383" s="205" t="s">
        <v>211</v>
      </c>
      <c r="T383" s="203" t="s">
        <v>248</v>
      </c>
      <c r="U383" s="203">
        <v>250</v>
      </c>
      <c r="V383" s="203">
        <v>100</v>
      </c>
      <c r="W383" s="203">
        <v>23</v>
      </c>
      <c r="X383" s="203">
        <v>2026</v>
      </c>
      <c r="Y383" s="203">
        <v>444</v>
      </c>
      <c r="Z383" s="203">
        <v>0</v>
      </c>
      <c r="AA383" s="204">
        <v>46111</v>
      </c>
      <c r="AB383" s="203" t="s">
        <v>1801</v>
      </c>
      <c r="AC383" s="204">
        <v>46112</v>
      </c>
      <c r="AD383" s="207">
        <v>46128</v>
      </c>
      <c r="AE383" s="207">
        <v>46112</v>
      </c>
      <c r="AF383" s="211">
        <f t="shared" si="21"/>
        <v>-16</v>
      </c>
      <c r="AG383" s="209">
        <f t="shared" si="22"/>
        <v>15.32</v>
      </c>
      <c r="AH383" s="210">
        <f t="shared" si="23"/>
        <v>-245.12</v>
      </c>
      <c r="AI383" s="211" t="s">
        <v>132</v>
      </c>
    </row>
    <row r="384" spans="1:35" x14ac:dyDescent="0.2">
      <c r="A384" s="203">
        <v>2026</v>
      </c>
      <c r="B384" s="203">
        <v>288</v>
      </c>
      <c r="C384" s="204">
        <v>46099</v>
      </c>
      <c r="D384" s="205" t="s">
        <v>1802</v>
      </c>
      <c r="E384" s="204">
        <v>46095</v>
      </c>
      <c r="F384" s="205" t="s">
        <v>1803</v>
      </c>
      <c r="G384" s="206">
        <v>18.690000000000001</v>
      </c>
      <c r="H384" s="206">
        <v>3.37</v>
      </c>
      <c r="I384" s="203" t="s">
        <v>122</v>
      </c>
      <c r="J384" s="206">
        <f t="shared" si="20"/>
        <v>15.32</v>
      </c>
      <c r="K384" s="203" t="s">
        <v>239</v>
      </c>
      <c r="L384" s="203" t="s">
        <v>563</v>
      </c>
      <c r="M384" s="203" t="s">
        <v>1804</v>
      </c>
      <c r="N384" s="204">
        <v>46098</v>
      </c>
      <c r="O384" s="205" t="s">
        <v>241</v>
      </c>
      <c r="P384" s="203" t="s">
        <v>242</v>
      </c>
      <c r="Q384" s="203" t="s">
        <v>242</v>
      </c>
      <c r="R384" s="203" t="s">
        <v>210</v>
      </c>
      <c r="S384" s="205" t="s">
        <v>211</v>
      </c>
      <c r="T384" s="203" t="s">
        <v>248</v>
      </c>
      <c r="U384" s="203">
        <v>250</v>
      </c>
      <c r="V384" s="203">
        <v>560</v>
      </c>
      <c r="W384" s="203">
        <v>3</v>
      </c>
      <c r="X384" s="203">
        <v>2026</v>
      </c>
      <c r="Y384" s="203">
        <v>465</v>
      </c>
      <c r="Z384" s="203">
        <v>0</v>
      </c>
      <c r="AA384" s="204">
        <v>46111</v>
      </c>
      <c r="AB384" s="203" t="s">
        <v>1805</v>
      </c>
      <c r="AC384" s="204">
        <v>46112</v>
      </c>
      <c r="AD384" s="207">
        <v>46128</v>
      </c>
      <c r="AE384" s="207">
        <v>46112</v>
      </c>
      <c r="AF384" s="211">
        <f t="shared" si="21"/>
        <v>-16</v>
      </c>
      <c r="AG384" s="209">
        <f t="shared" si="22"/>
        <v>15.32</v>
      </c>
      <c r="AH384" s="210">
        <f t="shared" si="23"/>
        <v>-245.12</v>
      </c>
      <c r="AI384" s="211" t="s">
        <v>132</v>
      </c>
    </row>
    <row r="385" spans="1:35" x14ac:dyDescent="0.2">
      <c r="A385" s="203">
        <v>2026</v>
      </c>
      <c r="B385" s="203">
        <v>289</v>
      </c>
      <c r="C385" s="204">
        <v>46099</v>
      </c>
      <c r="D385" s="205" t="s">
        <v>1806</v>
      </c>
      <c r="E385" s="204">
        <v>46095</v>
      </c>
      <c r="F385" s="205" t="s">
        <v>1807</v>
      </c>
      <c r="G385" s="206">
        <v>29.3</v>
      </c>
      <c r="H385" s="206">
        <v>5.28</v>
      </c>
      <c r="I385" s="203" t="s">
        <v>122</v>
      </c>
      <c r="J385" s="206">
        <f t="shared" si="20"/>
        <v>24.02</v>
      </c>
      <c r="K385" s="203" t="s">
        <v>239</v>
      </c>
      <c r="L385" s="203" t="s">
        <v>563</v>
      </c>
      <c r="M385" s="203" t="s">
        <v>1808</v>
      </c>
      <c r="N385" s="204">
        <v>46098</v>
      </c>
      <c r="O385" s="205" t="s">
        <v>241</v>
      </c>
      <c r="P385" s="203" t="s">
        <v>242</v>
      </c>
      <c r="Q385" s="203" t="s">
        <v>242</v>
      </c>
      <c r="R385" s="203" t="s">
        <v>210</v>
      </c>
      <c r="S385" s="205" t="s">
        <v>211</v>
      </c>
      <c r="T385" s="203" t="s">
        <v>248</v>
      </c>
      <c r="U385" s="203">
        <v>250</v>
      </c>
      <c r="V385" s="203">
        <v>100</v>
      </c>
      <c r="W385" s="203">
        <v>23</v>
      </c>
      <c r="X385" s="203">
        <v>2026</v>
      </c>
      <c r="Y385" s="203">
        <v>444</v>
      </c>
      <c r="Z385" s="203">
        <v>0</v>
      </c>
      <c r="AA385" s="204">
        <v>46111</v>
      </c>
      <c r="AB385" s="203" t="s">
        <v>1801</v>
      </c>
      <c r="AC385" s="204">
        <v>46112</v>
      </c>
      <c r="AD385" s="207">
        <v>46128</v>
      </c>
      <c r="AE385" s="207">
        <v>46112</v>
      </c>
      <c r="AF385" s="211">
        <f t="shared" si="21"/>
        <v>-16</v>
      </c>
      <c r="AG385" s="209">
        <f t="shared" si="22"/>
        <v>24.02</v>
      </c>
      <c r="AH385" s="210">
        <f t="shared" si="23"/>
        <v>-384.32</v>
      </c>
      <c r="AI385" s="211" t="s">
        <v>132</v>
      </c>
    </row>
    <row r="386" spans="1:35" x14ac:dyDescent="0.2">
      <c r="A386" s="203">
        <v>2026</v>
      </c>
      <c r="B386" s="203">
        <v>290</v>
      </c>
      <c r="C386" s="204">
        <v>46099</v>
      </c>
      <c r="D386" s="205" t="s">
        <v>1809</v>
      </c>
      <c r="E386" s="204">
        <v>46095</v>
      </c>
      <c r="F386" s="205" t="s">
        <v>1810</v>
      </c>
      <c r="G386" s="206">
        <v>38.369999999999997</v>
      </c>
      <c r="H386" s="206">
        <v>6.92</v>
      </c>
      <c r="I386" s="203" t="s">
        <v>122</v>
      </c>
      <c r="J386" s="206">
        <f t="shared" si="20"/>
        <v>31.449999999999996</v>
      </c>
      <c r="K386" s="203" t="s">
        <v>239</v>
      </c>
      <c r="L386" s="203" t="s">
        <v>563</v>
      </c>
      <c r="M386" s="203" t="s">
        <v>1811</v>
      </c>
      <c r="N386" s="204">
        <v>46098</v>
      </c>
      <c r="O386" s="205" t="s">
        <v>241</v>
      </c>
      <c r="P386" s="203" t="s">
        <v>242</v>
      </c>
      <c r="Q386" s="203" t="s">
        <v>242</v>
      </c>
      <c r="R386" s="203" t="s">
        <v>210</v>
      </c>
      <c r="S386" s="205" t="s">
        <v>211</v>
      </c>
      <c r="T386" s="203" t="s">
        <v>248</v>
      </c>
      <c r="U386" s="203">
        <v>250</v>
      </c>
      <c r="V386" s="203">
        <v>100</v>
      </c>
      <c r="W386" s="203">
        <v>23</v>
      </c>
      <c r="X386" s="203">
        <v>2026</v>
      </c>
      <c r="Y386" s="203">
        <v>444</v>
      </c>
      <c r="Z386" s="203">
        <v>0</v>
      </c>
      <c r="AA386" s="204">
        <v>46111</v>
      </c>
      <c r="AB386" s="203" t="s">
        <v>1801</v>
      </c>
      <c r="AC386" s="204">
        <v>46112</v>
      </c>
      <c r="AD386" s="207">
        <v>46128</v>
      </c>
      <c r="AE386" s="207">
        <v>46112</v>
      </c>
      <c r="AF386" s="211">
        <f t="shared" si="21"/>
        <v>-16</v>
      </c>
      <c r="AG386" s="209">
        <f t="shared" si="22"/>
        <v>31.449999999999996</v>
      </c>
      <c r="AH386" s="210">
        <f t="shared" si="23"/>
        <v>-503.19999999999993</v>
      </c>
      <c r="AI386" s="211" t="s">
        <v>132</v>
      </c>
    </row>
    <row r="387" spans="1:35" x14ac:dyDescent="0.2">
      <c r="A387" s="203">
        <v>2026</v>
      </c>
      <c r="B387" s="203">
        <v>291</v>
      </c>
      <c r="C387" s="204">
        <v>46099</v>
      </c>
      <c r="D387" s="205" t="s">
        <v>1812</v>
      </c>
      <c r="E387" s="204">
        <v>46095</v>
      </c>
      <c r="F387" s="205" t="s">
        <v>1813</v>
      </c>
      <c r="G387" s="206">
        <v>79.95</v>
      </c>
      <c r="H387" s="206">
        <v>14.42</v>
      </c>
      <c r="I387" s="203" t="s">
        <v>122</v>
      </c>
      <c r="J387" s="206">
        <f t="shared" si="20"/>
        <v>65.53</v>
      </c>
      <c r="K387" s="203" t="s">
        <v>239</v>
      </c>
      <c r="L387" s="203" t="s">
        <v>563</v>
      </c>
      <c r="M387" s="203" t="s">
        <v>1814</v>
      </c>
      <c r="N387" s="204">
        <v>46098</v>
      </c>
      <c r="O387" s="205" t="s">
        <v>241</v>
      </c>
      <c r="P387" s="203" t="s">
        <v>242</v>
      </c>
      <c r="Q387" s="203" t="s">
        <v>242</v>
      </c>
      <c r="R387" s="203" t="s">
        <v>210</v>
      </c>
      <c r="S387" s="205" t="s">
        <v>211</v>
      </c>
      <c r="T387" s="203" t="s">
        <v>248</v>
      </c>
      <c r="U387" s="203">
        <v>250</v>
      </c>
      <c r="V387" s="203">
        <v>100</v>
      </c>
      <c r="W387" s="203">
        <v>23</v>
      </c>
      <c r="X387" s="203">
        <v>2026</v>
      </c>
      <c r="Y387" s="203">
        <v>444</v>
      </c>
      <c r="Z387" s="203">
        <v>0</v>
      </c>
      <c r="AA387" s="204">
        <v>46111</v>
      </c>
      <c r="AB387" s="203" t="s">
        <v>1801</v>
      </c>
      <c r="AC387" s="204">
        <v>46112</v>
      </c>
      <c r="AD387" s="207">
        <v>46128</v>
      </c>
      <c r="AE387" s="207">
        <v>46112</v>
      </c>
      <c r="AF387" s="211">
        <f t="shared" si="21"/>
        <v>-16</v>
      </c>
      <c r="AG387" s="209">
        <f t="shared" si="22"/>
        <v>65.53</v>
      </c>
      <c r="AH387" s="210">
        <f t="shared" si="23"/>
        <v>-1048.48</v>
      </c>
      <c r="AI387" s="211" t="s">
        <v>132</v>
      </c>
    </row>
    <row r="388" spans="1:35" x14ac:dyDescent="0.2">
      <c r="A388" s="203">
        <v>2026</v>
      </c>
      <c r="B388" s="203">
        <v>292</v>
      </c>
      <c r="C388" s="204">
        <v>46100</v>
      </c>
      <c r="D388" s="205" t="s">
        <v>1815</v>
      </c>
      <c r="E388" s="204">
        <v>46095</v>
      </c>
      <c r="F388" s="205" t="s">
        <v>1816</v>
      </c>
      <c r="G388" s="206">
        <v>84.17</v>
      </c>
      <c r="H388" s="206">
        <v>15.18</v>
      </c>
      <c r="I388" s="203" t="s">
        <v>122</v>
      </c>
      <c r="J388" s="206">
        <f t="shared" si="20"/>
        <v>68.990000000000009</v>
      </c>
      <c r="K388" s="203" t="s">
        <v>239</v>
      </c>
      <c r="L388" s="203" t="s">
        <v>563</v>
      </c>
      <c r="M388" s="203" t="s">
        <v>1817</v>
      </c>
      <c r="N388" s="204">
        <v>46098</v>
      </c>
      <c r="O388" s="205" t="s">
        <v>241</v>
      </c>
      <c r="P388" s="203" t="s">
        <v>242</v>
      </c>
      <c r="Q388" s="203" t="s">
        <v>242</v>
      </c>
      <c r="R388" s="203" t="s">
        <v>128</v>
      </c>
      <c r="S388" s="205" t="s">
        <v>129</v>
      </c>
      <c r="T388" s="203" t="s">
        <v>243</v>
      </c>
      <c r="U388" s="203">
        <v>2890</v>
      </c>
      <c r="V388" s="203">
        <v>790</v>
      </c>
      <c r="W388" s="203">
        <v>1</v>
      </c>
      <c r="X388" s="203">
        <v>2026</v>
      </c>
      <c r="Y388" s="203">
        <v>474</v>
      </c>
      <c r="Z388" s="203">
        <v>0</v>
      </c>
      <c r="AA388" s="204">
        <v>46111</v>
      </c>
      <c r="AB388" s="203" t="s">
        <v>1818</v>
      </c>
      <c r="AC388" s="204">
        <v>46112</v>
      </c>
      <c r="AD388" s="207">
        <v>46128</v>
      </c>
      <c r="AE388" s="207">
        <v>46112</v>
      </c>
      <c r="AF388" s="211">
        <f t="shared" si="21"/>
        <v>-16</v>
      </c>
      <c r="AG388" s="209">
        <f t="shared" si="22"/>
        <v>68.990000000000009</v>
      </c>
      <c r="AH388" s="210">
        <f t="shared" si="23"/>
        <v>-1103.8400000000001</v>
      </c>
      <c r="AI388" s="211" t="s">
        <v>132</v>
      </c>
    </row>
    <row r="389" spans="1:35" x14ac:dyDescent="0.2">
      <c r="A389" s="203">
        <v>2026</v>
      </c>
      <c r="B389" s="203">
        <v>293</v>
      </c>
      <c r="C389" s="204">
        <v>46100</v>
      </c>
      <c r="D389" s="205" t="s">
        <v>1819</v>
      </c>
      <c r="E389" s="204">
        <v>46095</v>
      </c>
      <c r="F389" s="205" t="s">
        <v>1820</v>
      </c>
      <c r="G389" s="206">
        <v>82.84</v>
      </c>
      <c r="H389" s="206">
        <v>7.53</v>
      </c>
      <c r="I389" s="203" t="s">
        <v>122</v>
      </c>
      <c r="J389" s="206">
        <f t="shared" si="20"/>
        <v>75.31</v>
      </c>
      <c r="K389" s="203" t="s">
        <v>239</v>
      </c>
      <c r="L389" s="203" t="s">
        <v>563</v>
      </c>
      <c r="M389" s="203" t="s">
        <v>1821</v>
      </c>
      <c r="N389" s="204">
        <v>46098</v>
      </c>
      <c r="O389" s="205" t="s">
        <v>241</v>
      </c>
      <c r="P389" s="203" t="s">
        <v>242</v>
      </c>
      <c r="Q389" s="203" t="s">
        <v>242</v>
      </c>
      <c r="R389" s="203" t="s">
        <v>210</v>
      </c>
      <c r="S389" s="205" t="s">
        <v>211</v>
      </c>
      <c r="T389" s="203" t="s">
        <v>253</v>
      </c>
      <c r="U389" s="203">
        <v>1570</v>
      </c>
      <c r="V389" s="203">
        <v>440</v>
      </c>
      <c r="W389" s="203">
        <v>9</v>
      </c>
      <c r="X389" s="203">
        <v>2026</v>
      </c>
      <c r="Y389" s="203">
        <v>456</v>
      </c>
      <c r="Z389" s="203">
        <v>0</v>
      </c>
      <c r="AA389" s="204">
        <v>46111</v>
      </c>
      <c r="AB389" s="203" t="s">
        <v>1822</v>
      </c>
      <c r="AC389" s="204">
        <v>46112</v>
      </c>
      <c r="AD389" s="207">
        <v>46128</v>
      </c>
      <c r="AE389" s="207">
        <v>46112</v>
      </c>
      <c r="AF389" s="211">
        <f t="shared" si="21"/>
        <v>-16</v>
      </c>
      <c r="AG389" s="209">
        <f t="shared" si="22"/>
        <v>75.31</v>
      </c>
      <c r="AH389" s="210">
        <f t="shared" si="23"/>
        <v>-1204.96</v>
      </c>
      <c r="AI389" s="211" t="s">
        <v>132</v>
      </c>
    </row>
    <row r="390" spans="1:35" x14ac:dyDescent="0.2">
      <c r="A390" s="203">
        <v>2026</v>
      </c>
      <c r="B390" s="203">
        <v>294</v>
      </c>
      <c r="C390" s="204">
        <v>46100</v>
      </c>
      <c r="D390" s="205" t="s">
        <v>1823</v>
      </c>
      <c r="E390" s="204">
        <v>46095</v>
      </c>
      <c r="F390" s="205" t="s">
        <v>1824</v>
      </c>
      <c r="G390" s="206">
        <v>116.18</v>
      </c>
      <c r="H390" s="206">
        <v>20.95</v>
      </c>
      <c r="I390" s="203" t="s">
        <v>122</v>
      </c>
      <c r="J390" s="206">
        <f t="shared" si="20"/>
        <v>95.23</v>
      </c>
      <c r="K390" s="203" t="s">
        <v>239</v>
      </c>
      <c r="L390" s="203" t="s">
        <v>563</v>
      </c>
      <c r="M390" s="203" t="s">
        <v>1825</v>
      </c>
      <c r="N390" s="204">
        <v>46098</v>
      </c>
      <c r="O390" s="205" t="s">
        <v>241</v>
      </c>
      <c r="P390" s="203" t="s">
        <v>242</v>
      </c>
      <c r="Q390" s="203" t="s">
        <v>242</v>
      </c>
      <c r="R390" s="203" t="s">
        <v>210</v>
      </c>
      <c r="S390" s="205" t="s">
        <v>211</v>
      </c>
      <c r="T390" s="203" t="s">
        <v>248</v>
      </c>
      <c r="U390" s="203">
        <v>250</v>
      </c>
      <c r="V390" s="203">
        <v>100</v>
      </c>
      <c r="W390" s="203">
        <v>23</v>
      </c>
      <c r="X390" s="203">
        <v>2026</v>
      </c>
      <c r="Y390" s="203">
        <v>444</v>
      </c>
      <c r="Z390" s="203">
        <v>0</v>
      </c>
      <c r="AA390" s="204">
        <v>46111</v>
      </c>
      <c r="AB390" s="203" t="s">
        <v>1801</v>
      </c>
      <c r="AC390" s="204">
        <v>46112</v>
      </c>
      <c r="AD390" s="207">
        <v>46128</v>
      </c>
      <c r="AE390" s="207">
        <v>46112</v>
      </c>
      <c r="AF390" s="211">
        <f t="shared" si="21"/>
        <v>-16</v>
      </c>
      <c r="AG390" s="209">
        <f t="shared" si="22"/>
        <v>95.23</v>
      </c>
      <c r="AH390" s="210">
        <f t="shared" si="23"/>
        <v>-1523.68</v>
      </c>
      <c r="AI390" s="211" t="s">
        <v>132</v>
      </c>
    </row>
    <row r="391" spans="1:35" x14ac:dyDescent="0.2">
      <c r="A391" s="203">
        <v>2026</v>
      </c>
      <c r="B391" s="203">
        <v>295</v>
      </c>
      <c r="C391" s="204">
        <v>46100</v>
      </c>
      <c r="D391" s="205" t="s">
        <v>1826</v>
      </c>
      <c r="E391" s="204">
        <v>46095</v>
      </c>
      <c r="F391" s="205" t="s">
        <v>1827</v>
      </c>
      <c r="G391" s="206">
        <v>117.67</v>
      </c>
      <c r="H391" s="206">
        <v>21.22</v>
      </c>
      <c r="I391" s="203" t="s">
        <v>122</v>
      </c>
      <c r="J391" s="206">
        <f t="shared" ref="J391:J454" si="24">IF(I391="SI",G391-H391,G391)</f>
        <v>96.45</v>
      </c>
      <c r="K391" s="203" t="s">
        <v>239</v>
      </c>
      <c r="L391" s="203" t="s">
        <v>563</v>
      </c>
      <c r="M391" s="203" t="s">
        <v>1828</v>
      </c>
      <c r="N391" s="204">
        <v>46098</v>
      </c>
      <c r="O391" s="205" t="s">
        <v>241</v>
      </c>
      <c r="P391" s="203" t="s">
        <v>242</v>
      </c>
      <c r="Q391" s="203" t="s">
        <v>242</v>
      </c>
      <c r="R391" s="203" t="s">
        <v>128</v>
      </c>
      <c r="S391" s="205" t="s">
        <v>129</v>
      </c>
      <c r="T391" s="203" t="s">
        <v>248</v>
      </c>
      <c r="U391" s="203">
        <v>250</v>
      </c>
      <c r="V391" s="203">
        <v>670</v>
      </c>
      <c r="W391" s="203">
        <v>8</v>
      </c>
      <c r="X391" s="203">
        <v>2026</v>
      </c>
      <c r="Y391" s="203">
        <v>467</v>
      </c>
      <c r="Z391" s="203">
        <v>0</v>
      </c>
      <c r="AA391" s="204">
        <v>46111</v>
      </c>
      <c r="AB391" s="203" t="s">
        <v>1829</v>
      </c>
      <c r="AC391" s="204">
        <v>46112</v>
      </c>
      <c r="AD391" s="207">
        <v>46128</v>
      </c>
      <c r="AE391" s="207">
        <v>46112</v>
      </c>
      <c r="AF391" s="211">
        <f t="shared" ref="AF391:AF454" si="25">AE391-AD391</f>
        <v>-16</v>
      </c>
      <c r="AG391" s="209">
        <f t="shared" ref="AG391:AG415" si="26">IF(AI391="SI",0,J391)</f>
        <v>96.45</v>
      </c>
      <c r="AH391" s="210">
        <f t="shared" ref="AH391:AH454" si="27">AG391*AF391</f>
        <v>-1543.2</v>
      </c>
      <c r="AI391" s="211" t="s">
        <v>132</v>
      </c>
    </row>
    <row r="392" spans="1:35" x14ac:dyDescent="0.2">
      <c r="A392" s="203">
        <v>2026</v>
      </c>
      <c r="B392" s="203">
        <v>296</v>
      </c>
      <c r="C392" s="204">
        <v>46100</v>
      </c>
      <c r="D392" s="205" t="s">
        <v>1830</v>
      </c>
      <c r="E392" s="204">
        <v>46095</v>
      </c>
      <c r="F392" s="205" t="s">
        <v>1831</v>
      </c>
      <c r="G392" s="206">
        <v>125.6</v>
      </c>
      <c r="H392" s="206">
        <v>22.65</v>
      </c>
      <c r="I392" s="203" t="s">
        <v>122</v>
      </c>
      <c r="J392" s="206">
        <f t="shared" si="24"/>
        <v>102.94999999999999</v>
      </c>
      <c r="K392" s="203" t="s">
        <v>239</v>
      </c>
      <c r="L392" s="203" t="s">
        <v>563</v>
      </c>
      <c r="M392" s="203" t="s">
        <v>1832</v>
      </c>
      <c r="N392" s="204">
        <v>46098</v>
      </c>
      <c r="O392" s="205" t="s">
        <v>241</v>
      </c>
      <c r="P392" s="203" t="s">
        <v>242</v>
      </c>
      <c r="Q392" s="203" t="s">
        <v>242</v>
      </c>
      <c r="R392" s="203" t="s">
        <v>210</v>
      </c>
      <c r="S392" s="205" t="s">
        <v>211</v>
      </c>
      <c r="T392" s="203" t="s">
        <v>404</v>
      </c>
      <c r="U392" s="203">
        <v>4100</v>
      </c>
      <c r="V392" s="203">
        <v>712</v>
      </c>
      <c r="W392" s="203">
        <v>7</v>
      </c>
      <c r="X392" s="203">
        <v>2026</v>
      </c>
      <c r="Y392" s="203">
        <v>81</v>
      </c>
      <c r="Z392" s="203">
        <v>0</v>
      </c>
      <c r="AA392" s="204">
        <v>46111</v>
      </c>
      <c r="AB392" s="203" t="s">
        <v>1833</v>
      </c>
      <c r="AC392" s="204">
        <v>46112</v>
      </c>
      <c r="AD392" s="207">
        <v>46128</v>
      </c>
      <c r="AE392" s="207">
        <v>46112</v>
      </c>
      <c r="AF392" s="211">
        <f t="shared" si="25"/>
        <v>-16</v>
      </c>
      <c r="AG392" s="209">
        <f t="shared" si="26"/>
        <v>102.94999999999999</v>
      </c>
      <c r="AH392" s="210">
        <f t="shared" si="27"/>
        <v>-1647.1999999999998</v>
      </c>
      <c r="AI392" s="211" t="s">
        <v>132</v>
      </c>
    </row>
    <row r="393" spans="1:35" x14ac:dyDescent="0.2">
      <c r="A393" s="203">
        <v>2026</v>
      </c>
      <c r="B393" s="203">
        <v>297</v>
      </c>
      <c r="C393" s="204">
        <v>46100</v>
      </c>
      <c r="D393" s="205" t="s">
        <v>1834</v>
      </c>
      <c r="E393" s="204">
        <v>46095</v>
      </c>
      <c r="F393" s="205" t="s">
        <v>1835</v>
      </c>
      <c r="G393" s="206">
        <v>125.65</v>
      </c>
      <c r="H393" s="206">
        <v>22.66</v>
      </c>
      <c r="I393" s="203" t="s">
        <v>122</v>
      </c>
      <c r="J393" s="206">
        <f t="shared" si="24"/>
        <v>102.99000000000001</v>
      </c>
      <c r="K393" s="203" t="s">
        <v>239</v>
      </c>
      <c r="L393" s="203" t="s">
        <v>563</v>
      </c>
      <c r="M393" s="203" t="s">
        <v>1836</v>
      </c>
      <c r="N393" s="204">
        <v>46098</v>
      </c>
      <c r="O393" s="205" t="s">
        <v>241</v>
      </c>
      <c r="P393" s="203" t="s">
        <v>242</v>
      </c>
      <c r="Q393" s="203" t="s">
        <v>242</v>
      </c>
      <c r="R393" s="203" t="s">
        <v>184</v>
      </c>
      <c r="S393" s="205" t="s">
        <v>185</v>
      </c>
      <c r="T393" s="203" t="s">
        <v>248</v>
      </c>
      <c r="U393" s="203">
        <v>250</v>
      </c>
      <c r="V393" s="203">
        <v>620</v>
      </c>
      <c r="W393" s="203">
        <v>5</v>
      </c>
      <c r="X393" s="203">
        <v>2026</v>
      </c>
      <c r="Y393" s="203">
        <v>466</v>
      </c>
      <c r="Z393" s="203">
        <v>0</v>
      </c>
      <c r="AA393" s="204">
        <v>46111</v>
      </c>
      <c r="AB393" s="203" t="s">
        <v>1837</v>
      </c>
      <c r="AC393" s="204">
        <v>46112</v>
      </c>
      <c r="AD393" s="207">
        <v>46128</v>
      </c>
      <c r="AE393" s="207">
        <v>46112</v>
      </c>
      <c r="AF393" s="211">
        <f t="shared" si="25"/>
        <v>-16</v>
      </c>
      <c r="AG393" s="209">
        <f t="shared" si="26"/>
        <v>102.99000000000001</v>
      </c>
      <c r="AH393" s="210">
        <f t="shared" si="27"/>
        <v>-1647.8400000000001</v>
      </c>
      <c r="AI393" s="211" t="s">
        <v>132</v>
      </c>
    </row>
    <row r="394" spans="1:35" x14ac:dyDescent="0.2">
      <c r="A394" s="203">
        <v>2026</v>
      </c>
      <c r="B394" s="203">
        <v>298</v>
      </c>
      <c r="C394" s="204">
        <v>46100</v>
      </c>
      <c r="D394" s="205" t="s">
        <v>1838</v>
      </c>
      <c r="E394" s="204">
        <v>46095</v>
      </c>
      <c r="F394" s="205" t="s">
        <v>1839</v>
      </c>
      <c r="G394" s="206">
        <v>126.39</v>
      </c>
      <c r="H394" s="206">
        <v>22.79</v>
      </c>
      <c r="I394" s="203" t="s">
        <v>122</v>
      </c>
      <c r="J394" s="206">
        <f t="shared" si="24"/>
        <v>103.6</v>
      </c>
      <c r="K394" s="203" t="s">
        <v>239</v>
      </c>
      <c r="L394" s="203" t="s">
        <v>563</v>
      </c>
      <c r="M394" s="203" t="s">
        <v>1840</v>
      </c>
      <c r="N394" s="204">
        <v>46098</v>
      </c>
      <c r="O394" s="205" t="s">
        <v>241</v>
      </c>
      <c r="P394" s="203" t="s">
        <v>242</v>
      </c>
      <c r="Q394" s="203" t="s">
        <v>242</v>
      </c>
      <c r="R394" s="203" t="s">
        <v>210</v>
      </c>
      <c r="S394" s="205" t="s">
        <v>211</v>
      </c>
      <c r="T394" s="203" t="s">
        <v>248</v>
      </c>
      <c r="U394" s="203">
        <v>250</v>
      </c>
      <c r="V394" s="203">
        <v>100</v>
      </c>
      <c r="W394" s="203">
        <v>23</v>
      </c>
      <c r="X394" s="203">
        <v>2026</v>
      </c>
      <c r="Y394" s="203">
        <v>444</v>
      </c>
      <c r="Z394" s="203">
        <v>0</v>
      </c>
      <c r="AA394" s="204">
        <v>46111</v>
      </c>
      <c r="AB394" s="203" t="s">
        <v>1801</v>
      </c>
      <c r="AC394" s="204">
        <v>46112</v>
      </c>
      <c r="AD394" s="207">
        <v>46128</v>
      </c>
      <c r="AE394" s="207">
        <v>46112</v>
      </c>
      <c r="AF394" s="211">
        <f t="shared" si="25"/>
        <v>-16</v>
      </c>
      <c r="AG394" s="209">
        <f t="shared" si="26"/>
        <v>103.6</v>
      </c>
      <c r="AH394" s="210">
        <f t="shared" si="27"/>
        <v>-1657.6</v>
      </c>
      <c r="AI394" s="211" t="s">
        <v>132</v>
      </c>
    </row>
    <row r="395" spans="1:35" x14ac:dyDescent="0.2">
      <c r="A395" s="203">
        <v>2026</v>
      </c>
      <c r="B395" s="203">
        <v>299</v>
      </c>
      <c r="C395" s="204">
        <v>46100</v>
      </c>
      <c r="D395" s="205" t="s">
        <v>1841</v>
      </c>
      <c r="E395" s="204">
        <v>46095</v>
      </c>
      <c r="F395" s="205" t="s">
        <v>1842</v>
      </c>
      <c r="G395" s="206">
        <v>144.97999999999999</v>
      </c>
      <c r="H395" s="206">
        <v>26.14</v>
      </c>
      <c r="I395" s="203" t="s">
        <v>122</v>
      </c>
      <c r="J395" s="206">
        <f t="shared" si="24"/>
        <v>118.83999999999999</v>
      </c>
      <c r="K395" s="203" t="s">
        <v>239</v>
      </c>
      <c r="L395" s="203" t="s">
        <v>563</v>
      </c>
      <c r="M395" s="203" t="s">
        <v>1843</v>
      </c>
      <c r="N395" s="204">
        <v>46098</v>
      </c>
      <c r="O395" s="205" t="s">
        <v>241</v>
      </c>
      <c r="P395" s="203" t="s">
        <v>242</v>
      </c>
      <c r="Q395" s="203" t="s">
        <v>242</v>
      </c>
      <c r="R395" s="203" t="s">
        <v>128</v>
      </c>
      <c r="S395" s="205" t="s">
        <v>129</v>
      </c>
      <c r="T395" s="203" t="s">
        <v>243</v>
      </c>
      <c r="U395" s="203">
        <v>2890</v>
      </c>
      <c r="V395" s="203">
        <v>790</v>
      </c>
      <c r="W395" s="203">
        <v>1</v>
      </c>
      <c r="X395" s="203">
        <v>2026</v>
      </c>
      <c r="Y395" s="203">
        <v>474</v>
      </c>
      <c r="Z395" s="203">
        <v>0</v>
      </c>
      <c r="AA395" s="204">
        <v>46111</v>
      </c>
      <c r="AB395" s="203" t="s">
        <v>1818</v>
      </c>
      <c r="AC395" s="204">
        <v>46112</v>
      </c>
      <c r="AD395" s="207">
        <v>46128</v>
      </c>
      <c r="AE395" s="207">
        <v>46112</v>
      </c>
      <c r="AF395" s="211">
        <f t="shared" si="25"/>
        <v>-16</v>
      </c>
      <c r="AG395" s="209">
        <f t="shared" si="26"/>
        <v>118.83999999999999</v>
      </c>
      <c r="AH395" s="210">
        <f t="shared" si="27"/>
        <v>-1901.4399999999998</v>
      </c>
      <c r="AI395" s="211" t="s">
        <v>132</v>
      </c>
    </row>
    <row r="396" spans="1:35" x14ac:dyDescent="0.2">
      <c r="A396" s="203">
        <v>2026</v>
      </c>
      <c r="B396" s="203">
        <v>300</v>
      </c>
      <c r="C396" s="204">
        <v>46100</v>
      </c>
      <c r="D396" s="205" t="s">
        <v>1844</v>
      </c>
      <c r="E396" s="204">
        <v>46095</v>
      </c>
      <c r="F396" s="205" t="s">
        <v>1845</v>
      </c>
      <c r="G396" s="206">
        <v>175.64</v>
      </c>
      <c r="H396" s="206">
        <v>31.67</v>
      </c>
      <c r="I396" s="203" t="s">
        <v>122</v>
      </c>
      <c r="J396" s="206">
        <f t="shared" si="24"/>
        <v>143.96999999999997</v>
      </c>
      <c r="K396" s="203" t="s">
        <v>239</v>
      </c>
      <c r="L396" s="203" t="s">
        <v>563</v>
      </c>
      <c r="M396" s="203" t="s">
        <v>1846</v>
      </c>
      <c r="N396" s="204">
        <v>46098</v>
      </c>
      <c r="O396" s="205" t="s">
        <v>241</v>
      </c>
      <c r="P396" s="203" t="s">
        <v>242</v>
      </c>
      <c r="Q396" s="203" t="s">
        <v>242</v>
      </c>
      <c r="R396" s="203" t="s">
        <v>210</v>
      </c>
      <c r="S396" s="205" t="s">
        <v>211</v>
      </c>
      <c r="T396" s="203" t="s">
        <v>248</v>
      </c>
      <c r="U396" s="203">
        <v>250</v>
      </c>
      <c r="V396" s="203">
        <v>100</v>
      </c>
      <c r="W396" s="203">
        <v>23</v>
      </c>
      <c r="X396" s="203">
        <v>2026</v>
      </c>
      <c r="Y396" s="203">
        <v>444</v>
      </c>
      <c r="Z396" s="203">
        <v>0</v>
      </c>
      <c r="AA396" s="204">
        <v>46111</v>
      </c>
      <c r="AB396" s="203" t="s">
        <v>1801</v>
      </c>
      <c r="AC396" s="204">
        <v>46112</v>
      </c>
      <c r="AD396" s="207">
        <v>46128</v>
      </c>
      <c r="AE396" s="207">
        <v>46112</v>
      </c>
      <c r="AF396" s="211">
        <f t="shared" si="25"/>
        <v>-16</v>
      </c>
      <c r="AG396" s="209">
        <f t="shared" si="26"/>
        <v>143.96999999999997</v>
      </c>
      <c r="AH396" s="210">
        <f t="shared" si="27"/>
        <v>-2303.5199999999995</v>
      </c>
      <c r="AI396" s="211" t="s">
        <v>132</v>
      </c>
    </row>
    <row r="397" spans="1:35" x14ac:dyDescent="0.2">
      <c r="A397" s="203">
        <v>2026</v>
      </c>
      <c r="B397" s="203">
        <v>301</v>
      </c>
      <c r="C397" s="204">
        <v>46100</v>
      </c>
      <c r="D397" s="205" t="s">
        <v>1847</v>
      </c>
      <c r="E397" s="204">
        <v>46095</v>
      </c>
      <c r="F397" s="205" t="s">
        <v>1848</v>
      </c>
      <c r="G397" s="206">
        <v>203.43</v>
      </c>
      <c r="H397" s="206">
        <v>18.489999999999998</v>
      </c>
      <c r="I397" s="203" t="s">
        <v>122</v>
      </c>
      <c r="J397" s="206">
        <f t="shared" si="24"/>
        <v>184.94</v>
      </c>
      <c r="K397" s="203" t="s">
        <v>239</v>
      </c>
      <c r="L397" s="203" t="s">
        <v>563</v>
      </c>
      <c r="M397" s="203" t="s">
        <v>1849</v>
      </c>
      <c r="N397" s="204">
        <v>46098</v>
      </c>
      <c r="O397" s="205" t="s">
        <v>241</v>
      </c>
      <c r="P397" s="203" t="s">
        <v>242</v>
      </c>
      <c r="Q397" s="203" t="s">
        <v>242</v>
      </c>
      <c r="R397" s="203" t="s">
        <v>210</v>
      </c>
      <c r="S397" s="205" t="s">
        <v>211</v>
      </c>
      <c r="T397" s="203" t="s">
        <v>253</v>
      </c>
      <c r="U397" s="203">
        <v>1570</v>
      </c>
      <c r="V397" s="203">
        <v>440</v>
      </c>
      <c r="W397" s="203">
        <v>9</v>
      </c>
      <c r="X397" s="203">
        <v>2026</v>
      </c>
      <c r="Y397" s="203">
        <v>456</v>
      </c>
      <c r="Z397" s="203">
        <v>0</v>
      </c>
      <c r="AA397" s="204">
        <v>46111</v>
      </c>
      <c r="AB397" s="203" t="s">
        <v>1822</v>
      </c>
      <c r="AC397" s="204">
        <v>46112</v>
      </c>
      <c r="AD397" s="207">
        <v>46128</v>
      </c>
      <c r="AE397" s="207">
        <v>46112</v>
      </c>
      <c r="AF397" s="211">
        <f t="shared" si="25"/>
        <v>-16</v>
      </c>
      <c r="AG397" s="209">
        <f t="shared" si="26"/>
        <v>184.94</v>
      </c>
      <c r="AH397" s="210">
        <f t="shared" si="27"/>
        <v>-2959.04</v>
      </c>
      <c r="AI397" s="211" t="s">
        <v>132</v>
      </c>
    </row>
    <row r="398" spans="1:35" x14ac:dyDescent="0.2">
      <c r="A398" s="203">
        <v>2026</v>
      </c>
      <c r="B398" s="203">
        <v>302</v>
      </c>
      <c r="C398" s="204">
        <v>46100</v>
      </c>
      <c r="D398" s="205" t="s">
        <v>1850</v>
      </c>
      <c r="E398" s="204">
        <v>46095</v>
      </c>
      <c r="F398" s="205" t="s">
        <v>1851</v>
      </c>
      <c r="G398" s="206">
        <v>294.3</v>
      </c>
      <c r="H398" s="206">
        <v>53.07</v>
      </c>
      <c r="I398" s="203" t="s">
        <v>122</v>
      </c>
      <c r="J398" s="206">
        <f t="shared" si="24"/>
        <v>241.23000000000002</v>
      </c>
      <c r="K398" s="203" t="s">
        <v>239</v>
      </c>
      <c r="L398" s="203" t="s">
        <v>563</v>
      </c>
      <c r="M398" s="203" t="s">
        <v>1852</v>
      </c>
      <c r="N398" s="204">
        <v>46098</v>
      </c>
      <c r="O398" s="205" t="s">
        <v>241</v>
      </c>
      <c r="P398" s="203" t="s">
        <v>242</v>
      </c>
      <c r="Q398" s="203" t="s">
        <v>242</v>
      </c>
      <c r="R398" s="203" t="s">
        <v>210</v>
      </c>
      <c r="S398" s="205" t="s">
        <v>211</v>
      </c>
      <c r="T398" s="203" t="s">
        <v>248</v>
      </c>
      <c r="U398" s="203">
        <v>250</v>
      </c>
      <c r="V398" s="203">
        <v>100</v>
      </c>
      <c r="W398" s="203">
        <v>23</v>
      </c>
      <c r="X398" s="203">
        <v>2026</v>
      </c>
      <c r="Y398" s="203">
        <v>444</v>
      </c>
      <c r="Z398" s="203">
        <v>0</v>
      </c>
      <c r="AA398" s="204">
        <v>46111</v>
      </c>
      <c r="AB398" s="203" t="s">
        <v>1801</v>
      </c>
      <c r="AC398" s="204">
        <v>46112</v>
      </c>
      <c r="AD398" s="207">
        <v>46128</v>
      </c>
      <c r="AE398" s="207">
        <v>46112</v>
      </c>
      <c r="AF398" s="211">
        <f t="shared" si="25"/>
        <v>-16</v>
      </c>
      <c r="AG398" s="209">
        <f t="shared" si="26"/>
        <v>241.23000000000002</v>
      </c>
      <c r="AH398" s="210">
        <f t="shared" si="27"/>
        <v>-3859.6800000000003</v>
      </c>
      <c r="AI398" s="211" t="s">
        <v>132</v>
      </c>
    </row>
    <row r="399" spans="1:35" x14ac:dyDescent="0.2">
      <c r="A399" s="203">
        <v>2026</v>
      </c>
      <c r="B399" s="203">
        <v>303</v>
      </c>
      <c r="C399" s="204">
        <v>46100</v>
      </c>
      <c r="D399" s="205" t="s">
        <v>1853</v>
      </c>
      <c r="E399" s="204">
        <v>46095</v>
      </c>
      <c r="F399" s="205" t="s">
        <v>1854</v>
      </c>
      <c r="G399" s="206">
        <v>488.26</v>
      </c>
      <c r="H399" s="206">
        <v>88.05</v>
      </c>
      <c r="I399" s="203" t="s">
        <v>122</v>
      </c>
      <c r="J399" s="206">
        <f t="shared" si="24"/>
        <v>400.21</v>
      </c>
      <c r="K399" s="203" t="s">
        <v>239</v>
      </c>
      <c r="L399" s="203" t="s">
        <v>563</v>
      </c>
      <c r="M399" s="203" t="s">
        <v>1855</v>
      </c>
      <c r="N399" s="204">
        <v>46098</v>
      </c>
      <c r="O399" s="205" t="s">
        <v>241</v>
      </c>
      <c r="P399" s="203" t="s">
        <v>242</v>
      </c>
      <c r="Q399" s="203" t="s">
        <v>242</v>
      </c>
      <c r="R399" s="203" t="s">
        <v>210</v>
      </c>
      <c r="S399" s="205" t="s">
        <v>211</v>
      </c>
      <c r="T399" s="203" t="s">
        <v>271</v>
      </c>
      <c r="U399" s="203">
        <v>1460</v>
      </c>
      <c r="V399" s="203">
        <v>400</v>
      </c>
      <c r="W399" s="203">
        <v>5</v>
      </c>
      <c r="X399" s="203">
        <v>2026</v>
      </c>
      <c r="Y399" s="203">
        <v>454</v>
      </c>
      <c r="Z399" s="203">
        <v>0</v>
      </c>
      <c r="AA399" s="204">
        <v>46111</v>
      </c>
      <c r="AB399" s="203" t="s">
        <v>1856</v>
      </c>
      <c r="AC399" s="204">
        <v>46112</v>
      </c>
      <c r="AD399" s="207">
        <v>46128</v>
      </c>
      <c r="AE399" s="207">
        <v>46112</v>
      </c>
      <c r="AF399" s="211">
        <f t="shared" si="25"/>
        <v>-16</v>
      </c>
      <c r="AG399" s="209">
        <f t="shared" si="26"/>
        <v>400.21</v>
      </c>
      <c r="AH399" s="210">
        <f t="shared" si="27"/>
        <v>-6403.36</v>
      </c>
      <c r="AI399" s="211" t="s">
        <v>132</v>
      </c>
    </row>
    <row r="400" spans="1:35" x14ac:dyDescent="0.2">
      <c r="A400" s="203">
        <v>2026</v>
      </c>
      <c r="B400" s="203">
        <v>304</v>
      </c>
      <c r="C400" s="204">
        <v>46100</v>
      </c>
      <c r="D400" s="205" t="s">
        <v>1857</v>
      </c>
      <c r="E400" s="204">
        <v>46095</v>
      </c>
      <c r="F400" s="205" t="s">
        <v>1858</v>
      </c>
      <c r="G400" s="206">
        <v>859.72</v>
      </c>
      <c r="H400" s="206">
        <v>155.03</v>
      </c>
      <c r="I400" s="203" t="s">
        <v>122</v>
      </c>
      <c r="J400" s="206">
        <f t="shared" si="24"/>
        <v>704.69</v>
      </c>
      <c r="K400" s="203" t="s">
        <v>239</v>
      </c>
      <c r="L400" s="203" t="s">
        <v>563</v>
      </c>
      <c r="M400" s="203" t="s">
        <v>1859</v>
      </c>
      <c r="N400" s="204">
        <v>46098</v>
      </c>
      <c r="O400" s="205" t="s">
        <v>241</v>
      </c>
      <c r="P400" s="203" t="s">
        <v>242</v>
      </c>
      <c r="Q400" s="203" t="s">
        <v>242</v>
      </c>
      <c r="R400" s="203" t="s">
        <v>128</v>
      </c>
      <c r="S400" s="205" t="s">
        <v>129</v>
      </c>
      <c r="T400" s="203" t="s">
        <v>248</v>
      </c>
      <c r="U400" s="203">
        <v>250</v>
      </c>
      <c r="V400" s="203">
        <v>670</v>
      </c>
      <c r="W400" s="203">
        <v>8</v>
      </c>
      <c r="X400" s="203">
        <v>2026</v>
      </c>
      <c r="Y400" s="203">
        <v>467</v>
      </c>
      <c r="Z400" s="203">
        <v>0</v>
      </c>
      <c r="AA400" s="204">
        <v>46111</v>
      </c>
      <c r="AB400" s="203" t="s">
        <v>1829</v>
      </c>
      <c r="AC400" s="204">
        <v>46112</v>
      </c>
      <c r="AD400" s="207">
        <v>46128</v>
      </c>
      <c r="AE400" s="207">
        <v>46112</v>
      </c>
      <c r="AF400" s="211">
        <f t="shared" si="25"/>
        <v>-16</v>
      </c>
      <c r="AG400" s="209">
        <f t="shared" si="26"/>
        <v>704.69</v>
      </c>
      <c r="AH400" s="210">
        <f t="shared" si="27"/>
        <v>-11275.04</v>
      </c>
      <c r="AI400" s="211" t="s">
        <v>132</v>
      </c>
    </row>
    <row r="401" spans="1:35" x14ac:dyDescent="0.2">
      <c r="A401" s="203">
        <v>2026</v>
      </c>
      <c r="B401" s="203">
        <v>305</v>
      </c>
      <c r="C401" s="204">
        <v>46100</v>
      </c>
      <c r="D401" s="205" t="s">
        <v>1860</v>
      </c>
      <c r="E401" s="204">
        <v>46095</v>
      </c>
      <c r="F401" s="205" t="s">
        <v>1861</v>
      </c>
      <c r="G401" s="206">
        <v>1102.98</v>
      </c>
      <c r="H401" s="206">
        <v>198.9</v>
      </c>
      <c r="I401" s="203" t="s">
        <v>122</v>
      </c>
      <c r="J401" s="206">
        <f t="shared" si="24"/>
        <v>904.08</v>
      </c>
      <c r="K401" s="203" t="s">
        <v>239</v>
      </c>
      <c r="L401" s="203" t="s">
        <v>563</v>
      </c>
      <c r="M401" s="203" t="s">
        <v>1862</v>
      </c>
      <c r="N401" s="204">
        <v>46098</v>
      </c>
      <c r="O401" s="205" t="s">
        <v>241</v>
      </c>
      <c r="P401" s="203" t="s">
        <v>242</v>
      </c>
      <c r="Q401" s="203" t="s">
        <v>242</v>
      </c>
      <c r="R401" s="203" t="s">
        <v>128</v>
      </c>
      <c r="S401" s="205" t="s">
        <v>129</v>
      </c>
      <c r="T401" s="203" t="s">
        <v>248</v>
      </c>
      <c r="U401" s="203">
        <v>250</v>
      </c>
      <c r="V401" s="203">
        <v>670</v>
      </c>
      <c r="W401" s="203">
        <v>8</v>
      </c>
      <c r="X401" s="203">
        <v>2026</v>
      </c>
      <c r="Y401" s="203">
        <v>467</v>
      </c>
      <c r="Z401" s="203">
        <v>0</v>
      </c>
      <c r="AA401" s="204">
        <v>46111</v>
      </c>
      <c r="AB401" s="203" t="s">
        <v>1829</v>
      </c>
      <c r="AC401" s="204">
        <v>46112</v>
      </c>
      <c r="AD401" s="207">
        <v>46128</v>
      </c>
      <c r="AE401" s="207">
        <v>46112</v>
      </c>
      <c r="AF401" s="211">
        <f t="shared" si="25"/>
        <v>-16</v>
      </c>
      <c r="AG401" s="209">
        <f t="shared" si="26"/>
        <v>904.08</v>
      </c>
      <c r="AH401" s="210">
        <f t="shared" si="27"/>
        <v>-14465.28</v>
      </c>
      <c r="AI401" s="211" t="s">
        <v>132</v>
      </c>
    </row>
    <row r="402" spans="1:35" x14ac:dyDescent="0.2">
      <c r="A402" s="203">
        <v>2026</v>
      </c>
      <c r="B402" s="203">
        <v>306</v>
      </c>
      <c r="C402" s="204">
        <v>46100</v>
      </c>
      <c r="D402" s="205" t="s">
        <v>1863</v>
      </c>
      <c r="E402" s="204">
        <v>46095</v>
      </c>
      <c r="F402" s="205" t="s">
        <v>1864</v>
      </c>
      <c r="G402" s="206">
        <v>1146.1199999999999</v>
      </c>
      <c r="H402" s="206">
        <v>206.68</v>
      </c>
      <c r="I402" s="203" t="s">
        <v>122</v>
      </c>
      <c r="J402" s="206">
        <f t="shared" si="24"/>
        <v>939.43999999999983</v>
      </c>
      <c r="K402" s="203" t="s">
        <v>239</v>
      </c>
      <c r="L402" s="203" t="s">
        <v>563</v>
      </c>
      <c r="M402" s="203" t="s">
        <v>1865</v>
      </c>
      <c r="N402" s="204">
        <v>46098</v>
      </c>
      <c r="O402" s="205" t="s">
        <v>241</v>
      </c>
      <c r="P402" s="203" t="s">
        <v>242</v>
      </c>
      <c r="Q402" s="203" t="s">
        <v>242</v>
      </c>
      <c r="R402" s="203" t="s">
        <v>210</v>
      </c>
      <c r="S402" s="205" t="s">
        <v>211</v>
      </c>
      <c r="T402" s="203" t="s">
        <v>248</v>
      </c>
      <c r="U402" s="203">
        <v>250</v>
      </c>
      <c r="V402" s="203">
        <v>100</v>
      </c>
      <c r="W402" s="203">
        <v>23</v>
      </c>
      <c r="X402" s="203">
        <v>2026</v>
      </c>
      <c r="Y402" s="203">
        <v>444</v>
      </c>
      <c r="Z402" s="203">
        <v>0</v>
      </c>
      <c r="AA402" s="204">
        <v>46111</v>
      </c>
      <c r="AB402" s="203" t="s">
        <v>1801</v>
      </c>
      <c r="AC402" s="204">
        <v>46112</v>
      </c>
      <c r="AD402" s="207">
        <v>46128</v>
      </c>
      <c r="AE402" s="207">
        <v>46112</v>
      </c>
      <c r="AF402" s="211">
        <f t="shared" si="25"/>
        <v>-16</v>
      </c>
      <c r="AG402" s="209">
        <f t="shared" si="26"/>
        <v>939.43999999999983</v>
      </c>
      <c r="AH402" s="210">
        <f t="shared" si="27"/>
        <v>-15031.039999999997</v>
      </c>
      <c r="AI402" s="211" t="s">
        <v>132</v>
      </c>
    </row>
    <row r="403" spans="1:35" x14ac:dyDescent="0.2">
      <c r="A403" s="203">
        <v>2026</v>
      </c>
      <c r="B403" s="203">
        <v>307</v>
      </c>
      <c r="C403" s="204">
        <v>46100</v>
      </c>
      <c r="D403" s="205" t="s">
        <v>1866</v>
      </c>
      <c r="E403" s="204">
        <v>46095</v>
      </c>
      <c r="F403" s="205" t="s">
        <v>1867</v>
      </c>
      <c r="G403" s="206">
        <v>1848.69</v>
      </c>
      <c r="H403" s="206">
        <v>333.37</v>
      </c>
      <c r="I403" s="203" t="s">
        <v>122</v>
      </c>
      <c r="J403" s="206">
        <f t="shared" si="24"/>
        <v>1515.3200000000002</v>
      </c>
      <c r="K403" s="203" t="s">
        <v>239</v>
      </c>
      <c r="L403" s="203" t="s">
        <v>563</v>
      </c>
      <c r="M403" s="203" t="s">
        <v>1868</v>
      </c>
      <c r="N403" s="204">
        <v>46098</v>
      </c>
      <c r="O403" s="205" t="s">
        <v>241</v>
      </c>
      <c r="P403" s="203" t="s">
        <v>242</v>
      </c>
      <c r="Q403" s="203" t="s">
        <v>242</v>
      </c>
      <c r="R403" s="203" t="s">
        <v>210</v>
      </c>
      <c r="S403" s="205" t="s">
        <v>211</v>
      </c>
      <c r="T403" s="203" t="s">
        <v>253</v>
      </c>
      <c r="U403" s="203">
        <v>1570</v>
      </c>
      <c r="V403" s="203">
        <v>440</v>
      </c>
      <c r="W403" s="203">
        <v>9</v>
      </c>
      <c r="X403" s="203">
        <v>2026</v>
      </c>
      <c r="Y403" s="203">
        <v>456</v>
      </c>
      <c r="Z403" s="203">
        <v>0</v>
      </c>
      <c r="AA403" s="204">
        <v>46111</v>
      </c>
      <c r="AB403" s="203" t="s">
        <v>1822</v>
      </c>
      <c r="AC403" s="204">
        <v>46112</v>
      </c>
      <c r="AD403" s="207">
        <v>46128</v>
      </c>
      <c r="AE403" s="207">
        <v>46112</v>
      </c>
      <c r="AF403" s="211">
        <f t="shared" si="25"/>
        <v>-16</v>
      </c>
      <c r="AG403" s="209">
        <f t="shared" si="26"/>
        <v>1515.3200000000002</v>
      </c>
      <c r="AH403" s="210">
        <f t="shared" si="27"/>
        <v>-24245.120000000003</v>
      </c>
      <c r="AI403" s="211" t="s">
        <v>132</v>
      </c>
    </row>
    <row r="404" spans="1:35" x14ac:dyDescent="0.2">
      <c r="A404" s="203">
        <v>2026</v>
      </c>
      <c r="B404" s="203">
        <v>308</v>
      </c>
      <c r="C404" s="204">
        <v>46100</v>
      </c>
      <c r="D404" s="205" t="s">
        <v>1869</v>
      </c>
      <c r="E404" s="204">
        <v>46095</v>
      </c>
      <c r="F404" s="205" t="s">
        <v>1870</v>
      </c>
      <c r="G404" s="206">
        <v>3436.59</v>
      </c>
      <c r="H404" s="206">
        <v>619.71</v>
      </c>
      <c r="I404" s="203" t="s">
        <v>122</v>
      </c>
      <c r="J404" s="206">
        <f t="shared" si="24"/>
        <v>2816.88</v>
      </c>
      <c r="K404" s="203" t="s">
        <v>239</v>
      </c>
      <c r="L404" s="203" t="s">
        <v>563</v>
      </c>
      <c r="M404" s="203" t="s">
        <v>1871</v>
      </c>
      <c r="N404" s="204">
        <v>46098</v>
      </c>
      <c r="O404" s="205" t="s">
        <v>241</v>
      </c>
      <c r="P404" s="203" t="s">
        <v>242</v>
      </c>
      <c r="Q404" s="203" t="s">
        <v>242</v>
      </c>
      <c r="R404" s="203" t="s">
        <v>128</v>
      </c>
      <c r="S404" s="205" t="s">
        <v>129</v>
      </c>
      <c r="T404" s="203" t="s">
        <v>248</v>
      </c>
      <c r="U404" s="203">
        <v>250</v>
      </c>
      <c r="V404" s="203">
        <v>670</v>
      </c>
      <c r="W404" s="203">
        <v>8</v>
      </c>
      <c r="X404" s="203">
        <v>2026</v>
      </c>
      <c r="Y404" s="203">
        <v>467</v>
      </c>
      <c r="Z404" s="203">
        <v>0</v>
      </c>
      <c r="AA404" s="204">
        <v>46111</v>
      </c>
      <c r="AB404" s="203" t="s">
        <v>1829</v>
      </c>
      <c r="AC404" s="204">
        <v>46112</v>
      </c>
      <c r="AD404" s="207">
        <v>46128</v>
      </c>
      <c r="AE404" s="207">
        <v>46112</v>
      </c>
      <c r="AF404" s="211">
        <f t="shared" si="25"/>
        <v>-16</v>
      </c>
      <c r="AG404" s="209">
        <f t="shared" si="26"/>
        <v>2816.88</v>
      </c>
      <c r="AH404" s="210">
        <f t="shared" si="27"/>
        <v>-45070.080000000002</v>
      </c>
      <c r="AI404" s="211" t="s">
        <v>132</v>
      </c>
    </row>
    <row r="405" spans="1:35" x14ac:dyDescent="0.2">
      <c r="A405" s="203">
        <v>2026</v>
      </c>
      <c r="B405" s="203">
        <v>309</v>
      </c>
      <c r="C405" s="204">
        <v>46100</v>
      </c>
      <c r="D405" s="205" t="s">
        <v>1872</v>
      </c>
      <c r="E405" s="204">
        <v>46095</v>
      </c>
      <c r="F405" s="205" t="s">
        <v>1873</v>
      </c>
      <c r="G405" s="206">
        <v>9276.86</v>
      </c>
      <c r="H405" s="206">
        <v>1672.88</v>
      </c>
      <c r="I405" s="203" t="s">
        <v>122</v>
      </c>
      <c r="J405" s="206">
        <f t="shared" si="24"/>
        <v>7603.9800000000005</v>
      </c>
      <c r="K405" s="203" t="s">
        <v>239</v>
      </c>
      <c r="L405" s="203" t="s">
        <v>563</v>
      </c>
      <c r="M405" s="203" t="s">
        <v>1874</v>
      </c>
      <c r="N405" s="204">
        <v>46098</v>
      </c>
      <c r="O405" s="205" t="s">
        <v>241</v>
      </c>
      <c r="P405" s="203" t="s">
        <v>242</v>
      </c>
      <c r="Q405" s="203" t="s">
        <v>242</v>
      </c>
      <c r="R405" s="203" t="s">
        <v>128</v>
      </c>
      <c r="S405" s="205" t="s">
        <v>129</v>
      </c>
      <c r="T405" s="203" t="s">
        <v>243</v>
      </c>
      <c r="U405" s="203">
        <v>2890</v>
      </c>
      <c r="V405" s="203">
        <v>790</v>
      </c>
      <c r="W405" s="203">
        <v>1</v>
      </c>
      <c r="X405" s="203">
        <v>2026</v>
      </c>
      <c r="Y405" s="203">
        <v>474</v>
      </c>
      <c r="Z405" s="203">
        <v>0</v>
      </c>
      <c r="AA405" s="204">
        <v>46111</v>
      </c>
      <c r="AB405" s="203" t="s">
        <v>1818</v>
      </c>
      <c r="AC405" s="204">
        <v>46112</v>
      </c>
      <c r="AD405" s="207">
        <v>46128</v>
      </c>
      <c r="AE405" s="207">
        <v>46112</v>
      </c>
      <c r="AF405" s="211">
        <f t="shared" si="25"/>
        <v>-16</v>
      </c>
      <c r="AG405" s="209">
        <f t="shared" si="26"/>
        <v>7603.9800000000005</v>
      </c>
      <c r="AH405" s="210">
        <f t="shared" si="27"/>
        <v>-121663.68000000001</v>
      </c>
      <c r="AI405" s="211" t="s">
        <v>132</v>
      </c>
    </row>
    <row r="406" spans="1:35" x14ac:dyDescent="0.2">
      <c r="A406" s="203">
        <v>2026</v>
      </c>
      <c r="B406" s="203">
        <v>310</v>
      </c>
      <c r="C406" s="204">
        <v>46100</v>
      </c>
      <c r="D406" s="205" t="s">
        <v>1875</v>
      </c>
      <c r="E406" s="204">
        <v>46090</v>
      </c>
      <c r="F406" s="205" t="s">
        <v>1876</v>
      </c>
      <c r="G406" s="206">
        <v>414.39</v>
      </c>
      <c r="H406" s="206">
        <v>37.67</v>
      </c>
      <c r="I406" s="203" t="s">
        <v>122</v>
      </c>
      <c r="J406" s="206">
        <f t="shared" si="24"/>
        <v>376.71999999999997</v>
      </c>
      <c r="K406" s="203" t="s">
        <v>180</v>
      </c>
      <c r="L406" s="203" t="s">
        <v>563</v>
      </c>
      <c r="M406" s="203" t="s">
        <v>1877</v>
      </c>
      <c r="N406" s="204">
        <v>46098</v>
      </c>
      <c r="O406" s="205" t="s">
        <v>182</v>
      </c>
      <c r="P406" s="203" t="s">
        <v>183</v>
      </c>
      <c r="Q406" s="203" t="s">
        <v>183</v>
      </c>
      <c r="R406" s="203" t="s">
        <v>184</v>
      </c>
      <c r="S406" s="205" t="s">
        <v>185</v>
      </c>
      <c r="T406" s="203" t="s">
        <v>186</v>
      </c>
      <c r="U406" s="203">
        <v>3550</v>
      </c>
      <c r="V406" s="203">
        <v>620</v>
      </c>
      <c r="W406" s="203">
        <v>99</v>
      </c>
      <c r="X406" s="203">
        <v>2025</v>
      </c>
      <c r="Y406" s="203">
        <v>141</v>
      </c>
      <c r="Z406" s="203">
        <v>0</v>
      </c>
      <c r="AA406" s="204">
        <v>46111</v>
      </c>
      <c r="AB406" s="203" t="s">
        <v>1878</v>
      </c>
      <c r="AC406" s="204">
        <v>46112</v>
      </c>
      <c r="AD406" s="207">
        <v>46128</v>
      </c>
      <c r="AE406" s="207">
        <v>46112</v>
      </c>
      <c r="AF406" s="211">
        <f t="shared" si="25"/>
        <v>-16</v>
      </c>
      <c r="AG406" s="209">
        <f t="shared" si="26"/>
        <v>376.71999999999997</v>
      </c>
      <c r="AH406" s="210">
        <f t="shared" si="27"/>
        <v>-6027.5199999999995</v>
      </c>
      <c r="AI406" s="211" t="s">
        <v>132</v>
      </c>
    </row>
    <row r="407" spans="1:35" x14ac:dyDescent="0.2">
      <c r="A407" s="203">
        <v>2026</v>
      </c>
      <c r="B407" s="203">
        <v>311</v>
      </c>
      <c r="C407" s="204">
        <v>46100</v>
      </c>
      <c r="D407" s="205" t="s">
        <v>1879</v>
      </c>
      <c r="E407" s="204">
        <v>46091</v>
      </c>
      <c r="F407" s="205" t="s">
        <v>1880</v>
      </c>
      <c r="G407" s="206">
        <v>3436.44</v>
      </c>
      <c r="H407" s="206">
        <v>312.39999999999998</v>
      </c>
      <c r="I407" s="203" t="s">
        <v>122</v>
      </c>
      <c r="J407" s="206">
        <f t="shared" si="24"/>
        <v>3124.04</v>
      </c>
      <c r="K407" s="203" t="s">
        <v>180</v>
      </c>
      <c r="L407" s="203" t="s">
        <v>563</v>
      </c>
      <c r="M407" s="203" t="s">
        <v>1881</v>
      </c>
      <c r="N407" s="204">
        <v>46098</v>
      </c>
      <c r="O407" s="205" t="s">
        <v>182</v>
      </c>
      <c r="P407" s="203" t="s">
        <v>183</v>
      </c>
      <c r="Q407" s="203" t="s">
        <v>183</v>
      </c>
      <c r="R407" s="203" t="s">
        <v>184</v>
      </c>
      <c r="S407" s="205" t="s">
        <v>185</v>
      </c>
      <c r="T407" s="203" t="s">
        <v>186</v>
      </c>
      <c r="U407" s="203">
        <v>3550</v>
      </c>
      <c r="V407" s="203">
        <v>620</v>
      </c>
      <c r="W407" s="203">
        <v>99</v>
      </c>
      <c r="X407" s="203">
        <v>2025</v>
      </c>
      <c r="Y407" s="203">
        <v>141</v>
      </c>
      <c r="Z407" s="203">
        <v>0</v>
      </c>
      <c r="AA407" s="204">
        <v>46111</v>
      </c>
      <c r="AB407" s="203" t="s">
        <v>1878</v>
      </c>
      <c r="AC407" s="204">
        <v>46112</v>
      </c>
      <c r="AD407" s="207">
        <v>46128</v>
      </c>
      <c r="AE407" s="207">
        <v>46112</v>
      </c>
      <c r="AF407" s="211">
        <f t="shared" si="25"/>
        <v>-16</v>
      </c>
      <c r="AG407" s="209">
        <f t="shared" si="26"/>
        <v>3124.04</v>
      </c>
      <c r="AH407" s="210">
        <f t="shared" si="27"/>
        <v>-49984.639999999999</v>
      </c>
      <c r="AI407" s="211" t="s">
        <v>132</v>
      </c>
    </row>
    <row r="408" spans="1:35" x14ac:dyDescent="0.2">
      <c r="A408" s="203">
        <v>2026</v>
      </c>
      <c r="B408" s="203">
        <v>312</v>
      </c>
      <c r="C408" s="204">
        <v>46100</v>
      </c>
      <c r="D408" s="205" t="s">
        <v>1882</v>
      </c>
      <c r="E408" s="204">
        <v>46092</v>
      </c>
      <c r="F408" s="205" t="s">
        <v>1883</v>
      </c>
      <c r="G408" s="206">
        <v>10410.82</v>
      </c>
      <c r="H408" s="206">
        <v>1877.36</v>
      </c>
      <c r="I408" s="203" t="s">
        <v>122</v>
      </c>
      <c r="J408" s="206">
        <f t="shared" si="24"/>
        <v>8533.4599999999991</v>
      </c>
      <c r="K408" s="203" t="s">
        <v>180</v>
      </c>
      <c r="L408" s="203" t="s">
        <v>563</v>
      </c>
      <c r="M408" s="203" t="s">
        <v>1884</v>
      </c>
      <c r="N408" s="204">
        <v>46099</v>
      </c>
      <c r="O408" s="205" t="s">
        <v>182</v>
      </c>
      <c r="P408" s="203" t="s">
        <v>183</v>
      </c>
      <c r="Q408" s="203" t="s">
        <v>183</v>
      </c>
      <c r="R408" s="203" t="s">
        <v>184</v>
      </c>
      <c r="S408" s="205" t="s">
        <v>185</v>
      </c>
      <c r="T408" s="203" t="s">
        <v>186</v>
      </c>
      <c r="U408" s="203">
        <v>3550</v>
      </c>
      <c r="V408" s="203">
        <v>620</v>
      </c>
      <c r="W408" s="203">
        <v>99</v>
      </c>
      <c r="X408" s="203">
        <v>2025</v>
      </c>
      <c r="Y408" s="203">
        <v>141</v>
      </c>
      <c r="Z408" s="203">
        <v>0</v>
      </c>
      <c r="AA408" s="204">
        <v>46111</v>
      </c>
      <c r="AB408" s="203" t="s">
        <v>1878</v>
      </c>
      <c r="AC408" s="204">
        <v>46112</v>
      </c>
      <c r="AD408" s="207">
        <v>46129</v>
      </c>
      <c r="AE408" s="207">
        <v>46112</v>
      </c>
      <c r="AF408" s="211">
        <f t="shared" si="25"/>
        <v>-17</v>
      </c>
      <c r="AG408" s="209">
        <f t="shared" si="26"/>
        <v>8533.4599999999991</v>
      </c>
      <c r="AH408" s="210">
        <f t="shared" si="27"/>
        <v>-145068.81999999998</v>
      </c>
      <c r="AI408" s="211" t="s">
        <v>132</v>
      </c>
    </row>
    <row r="409" spans="1:35" x14ac:dyDescent="0.2">
      <c r="A409" s="203">
        <v>2026</v>
      </c>
      <c r="B409" s="203">
        <v>313</v>
      </c>
      <c r="C409" s="204">
        <v>46100</v>
      </c>
      <c r="D409" s="205" t="s">
        <v>1885</v>
      </c>
      <c r="E409" s="204">
        <v>46098</v>
      </c>
      <c r="F409" s="205" t="s">
        <v>1886</v>
      </c>
      <c r="G409" s="206">
        <v>6860</v>
      </c>
      <c r="H409" s="206">
        <v>443.33</v>
      </c>
      <c r="I409" s="203" t="s">
        <v>122</v>
      </c>
      <c r="J409" s="206">
        <f t="shared" si="24"/>
        <v>6416.67</v>
      </c>
      <c r="K409" s="203" t="s">
        <v>1887</v>
      </c>
      <c r="L409" s="203" t="s">
        <v>563</v>
      </c>
      <c r="M409" s="203" t="s">
        <v>1888</v>
      </c>
      <c r="N409" s="204">
        <v>46099</v>
      </c>
      <c r="O409" s="205" t="s">
        <v>1889</v>
      </c>
      <c r="P409" s="203" t="s">
        <v>1890</v>
      </c>
      <c r="Q409" s="203" t="s">
        <v>1890</v>
      </c>
      <c r="R409" s="203" t="s">
        <v>437</v>
      </c>
      <c r="S409" s="205" t="s">
        <v>438</v>
      </c>
      <c r="T409" s="203" t="s">
        <v>1891</v>
      </c>
      <c r="U409" s="203">
        <v>2120</v>
      </c>
      <c r="V409" s="203">
        <v>731</v>
      </c>
      <c r="W409" s="203">
        <v>99</v>
      </c>
      <c r="X409" s="203">
        <v>2026</v>
      </c>
      <c r="Y409" s="203">
        <v>606</v>
      </c>
      <c r="Z409" s="203">
        <v>0</v>
      </c>
      <c r="AA409" s="204">
        <v>46100</v>
      </c>
      <c r="AB409" s="203" t="s">
        <v>1892</v>
      </c>
      <c r="AC409" s="204">
        <v>46106</v>
      </c>
      <c r="AD409" s="207">
        <v>46129</v>
      </c>
      <c r="AE409" s="207">
        <v>46106</v>
      </c>
      <c r="AF409" s="211">
        <f t="shared" si="25"/>
        <v>-23</v>
      </c>
      <c r="AG409" s="209">
        <f t="shared" si="26"/>
        <v>6416.67</v>
      </c>
      <c r="AH409" s="210">
        <f t="shared" si="27"/>
        <v>-147583.41</v>
      </c>
      <c r="AI409" s="211" t="s">
        <v>132</v>
      </c>
    </row>
    <row r="410" spans="1:35" x14ac:dyDescent="0.2">
      <c r="A410" s="203">
        <v>2026</v>
      </c>
      <c r="B410" s="203">
        <v>314</v>
      </c>
      <c r="C410" s="204">
        <v>46101</v>
      </c>
      <c r="D410" s="205" t="s">
        <v>1893</v>
      </c>
      <c r="E410" s="204">
        <v>46100</v>
      </c>
      <c r="F410" s="205" t="s">
        <v>1894</v>
      </c>
      <c r="G410" s="206">
        <v>756.4</v>
      </c>
      <c r="H410" s="206">
        <v>136.4</v>
      </c>
      <c r="I410" s="203" t="s">
        <v>122</v>
      </c>
      <c r="J410" s="206">
        <f t="shared" si="24"/>
        <v>620</v>
      </c>
      <c r="K410" s="203" t="s">
        <v>1895</v>
      </c>
      <c r="L410" s="203" t="s">
        <v>563</v>
      </c>
      <c r="M410" s="203" t="s">
        <v>1896</v>
      </c>
      <c r="N410" s="204">
        <v>46100</v>
      </c>
      <c r="O410" s="205" t="s">
        <v>799</v>
      </c>
      <c r="P410" s="203" t="s">
        <v>800</v>
      </c>
      <c r="Q410" s="203" t="s">
        <v>800</v>
      </c>
      <c r="R410" s="203" t="s">
        <v>128</v>
      </c>
      <c r="S410" s="205" t="s">
        <v>129</v>
      </c>
      <c r="T410" s="203" t="s">
        <v>396</v>
      </c>
      <c r="U410" s="203">
        <v>7030</v>
      </c>
      <c r="V410" s="203">
        <v>981</v>
      </c>
      <c r="W410" s="203">
        <v>99</v>
      </c>
      <c r="X410" s="203">
        <v>2026</v>
      </c>
      <c r="Y410" s="203">
        <v>131</v>
      </c>
      <c r="Z410" s="203">
        <v>0</v>
      </c>
      <c r="AA410" s="204">
        <v>46111</v>
      </c>
      <c r="AB410" s="203" t="s">
        <v>1897</v>
      </c>
      <c r="AC410" s="204">
        <v>46111</v>
      </c>
      <c r="AD410" s="207">
        <v>46130</v>
      </c>
      <c r="AE410" s="207">
        <v>46112</v>
      </c>
      <c r="AF410" s="211">
        <f t="shared" si="25"/>
        <v>-18</v>
      </c>
      <c r="AG410" s="209">
        <f t="shared" si="26"/>
        <v>620</v>
      </c>
      <c r="AH410" s="210">
        <f t="shared" si="27"/>
        <v>-11160</v>
      </c>
      <c r="AI410" s="211" t="s">
        <v>132</v>
      </c>
    </row>
    <row r="411" spans="1:35" x14ac:dyDescent="0.2">
      <c r="A411" s="203">
        <v>2026</v>
      </c>
      <c r="B411" s="203">
        <v>316</v>
      </c>
      <c r="C411" s="204">
        <v>46106</v>
      </c>
      <c r="D411" s="205" t="s">
        <v>1898</v>
      </c>
      <c r="E411" s="204">
        <v>46101</v>
      </c>
      <c r="F411" s="205" t="s">
        <v>1899</v>
      </c>
      <c r="G411" s="206">
        <v>1.1000000000000001</v>
      </c>
      <c r="H411" s="206">
        <v>0</v>
      </c>
      <c r="I411" s="203" t="s">
        <v>132</v>
      </c>
      <c r="J411" s="206">
        <f t="shared" si="24"/>
        <v>1.1000000000000001</v>
      </c>
      <c r="K411" s="203" t="s">
        <v>1900</v>
      </c>
      <c r="L411" s="203" t="s">
        <v>563</v>
      </c>
      <c r="M411" s="203" t="s">
        <v>1901</v>
      </c>
      <c r="N411" s="204">
        <v>46101</v>
      </c>
      <c r="O411" s="205" t="s">
        <v>349</v>
      </c>
      <c r="P411" s="203" t="s">
        <v>350</v>
      </c>
      <c r="Q411" s="203" t="s">
        <v>351</v>
      </c>
      <c r="R411" s="203" t="s">
        <v>210</v>
      </c>
      <c r="S411" s="205" t="s">
        <v>211</v>
      </c>
      <c r="T411" s="203" t="s">
        <v>212</v>
      </c>
      <c r="U411" s="203">
        <v>140</v>
      </c>
      <c r="V411" s="203">
        <v>101</v>
      </c>
      <c r="W411" s="203">
        <v>3</v>
      </c>
      <c r="X411" s="203">
        <v>2026</v>
      </c>
      <c r="Y411" s="203">
        <v>450</v>
      </c>
      <c r="Z411" s="203">
        <v>0</v>
      </c>
      <c r="AA411" s="204">
        <v>46111</v>
      </c>
      <c r="AB411" s="203" t="s">
        <v>1902</v>
      </c>
      <c r="AC411" s="204">
        <v>46112</v>
      </c>
      <c r="AD411" s="207">
        <v>46131</v>
      </c>
      <c r="AE411" s="207">
        <v>46112</v>
      </c>
      <c r="AF411" s="211">
        <f t="shared" si="25"/>
        <v>-19</v>
      </c>
      <c r="AG411" s="209">
        <f t="shared" si="26"/>
        <v>1.1000000000000001</v>
      </c>
      <c r="AH411" s="210">
        <f t="shared" si="27"/>
        <v>-20.900000000000002</v>
      </c>
      <c r="AI411" s="211" t="s">
        <v>132</v>
      </c>
    </row>
    <row r="412" spans="1:35" x14ac:dyDescent="0.2">
      <c r="A412" s="203">
        <v>2026</v>
      </c>
      <c r="B412" s="203">
        <v>317</v>
      </c>
      <c r="C412" s="204">
        <v>46106</v>
      </c>
      <c r="D412" s="205" t="s">
        <v>1903</v>
      </c>
      <c r="E412" s="204">
        <v>46104</v>
      </c>
      <c r="F412" s="205" t="s">
        <v>1904</v>
      </c>
      <c r="G412" s="206">
        <v>473.1</v>
      </c>
      <c r="H412" s="206">
        <v>0</v>
      </c>
      <c r="I412" s="203" t="s">
        <v>132</v>
      </c>
      <c r="J412" s="206">
        <f t="shared" si="24"/>
        <v>473.1</v>
      </c>
      <c r="K412" s="203" t="s">
        <v>1040</v>
      </c>
      <c r="L412" s="203" t="s">
        <v>563</v>
      </c>
      <c r="M412" s="203" t="s">
        <v>1905</v>
      </c>
      <c r="N412" s="204">
        <v>46104</v>
      </c>
      <c r="O412" s="205" t="s">
        <v>349</v>
      </c>
      <c r="P412" s="203" t="s">
        <v>350</v>
      </c>
      <c r="Q412" s="203" t="s">
        <v>351</v>
      </c>
      <c r="R412" s="203" t="s">
        <v>210</v>
      </c>
      <c r="S412" s="205" t="s">
        <v>211</v>
      </c>
      <c r="T412" s="203" t="s">
        <v>212</v>
      </c>
      <c r="U412" s="203">
        <v>140</v>
      </c>
      <c r="V412" s="203">
        <v>100</v>
      </c>
      <c r="W412" s="203">
        <v>10</v>
      </c>
      <c r="X412" s="203">
        <v>2026</v>
      </c>
      <c r="Y412" s="203">
        <v>602</v>
      </c>
      <c r="Z412" s="203">
        <v>0</v>
      </c>
      <c r="AA412" s="204">
        <v>46111</v>
      </c>
      <c r="AB412" s="203" t="s">
        <v>1906</v>
      </c>
      <c r="AC412" s="204">
        <v>46112</v>
      </c>
      <c r="AD412" s="207">
        <v>46134</v>
      </c>
      <c r="AE412" s="207">
        <v>46112</v>
      </c>
      <c r="AF412" s="211">
        <f t="shared" si="25"/>
        <v>-22</v>
      </c>
      <c r="AG412" s="209">
        <f t="shared" si="26"/>
        <v>473.1</v>
      </c>
      <c r="AH412" s="210">
        <f t="shared" si="27"/>
        <v>-10408.200000000001</v>
      </c>
      <c r="AI412" s="211" t="s">
        <v>132</v>
      </c>
    </row>
    <row r="413" spans="1:35" x14ac:dyDescent="0.2">
      <c r="A413" s="203">
        <v>2026</v>
      </c>
      <c r="B413" s="203">
        <v>318</v>
      </c>
      <c r="C413" s="204">
        <v>46106</v>
      </c>
      <c r="D413" s="205" t="s">
        <v>1907</v>
      </c>
      <c r="E413" s="204">
        <v>46105</v>
      </c>
      <c r="F413" s="205" t="s">
        <v>1908</v>
      </c>
      <c r="G413" s="206">
        <v>4223.2</v>
      </c>
      <c r="H413" s="206">
        <v>0</v>
      </c>
      <c r="I413" s="203" t="s">
        <v>122</v>
      </c>
      <c r="J413" s="206">
        <f t="shared" si="24"/>
        <v>4223.2</v>
      </c>
      <c r="K413" s="203" t="s">
        <v>1909</v>
      </c>
      <c r="L413" s="203" t="s">
        <v>563</v>
      </c>
      <c r="M413" s="203" t="s">
        <v>1910</v>
      </c>
      <c r="N413" s="204">
        <v>46105</v>
      </c>
      <c r="O413" s="205" t="s">
        <v>1911</v>
      </c>
      <c r="P413" s="203" t="s">
        <v>1912</v>
      </c>
      <c r="Q413" s="203" t="s">
        <v>1913</v>
      </c>
      <c r="R413" s="203" t="s">
        <v>165</v>
      </c>
      <c r="S413" s="205" t="s">
        <v>1295</v>
      </c>
      <c r="T413" s="203" t="s">
        <v>412</v>
      </c>
      <c r="U413" s="203">
        <v>30</v>
      </c>
      <c r="V413" s="203">
        <v>490</v>
      </c>
      <c r="W413" s="203">
        <v>2</v>
      </c>
      <c r="X413" s="203">
        <v>2026</v>
      </c>
      <c r="Y413" s="203">
        <v>199</v>
      </c>
      <c r="Z413" s="203">
        <v>0</v>
      </c>
      <c r="AA413" s="204">
        <v>46111</v>
      </c>
      <c r="AB413" s="203" t="s">
        <v>1914</v>
      </c>
      <c r="AC413" s="204">
        <v>46112</v>
      </c>
      <c r="AD413" s="207">
        <v>46135</v>
      </c>
      <c r="AE413" s="207">
        <v>46112</v>
      </c>
      <c r="AF413" s="211">
        <f t="shared" si="25"/>
        <v>-23</v>
      </c>
      <c r="AG413" s="209">
        <f t="shared" si="26"/>
        <v>4223.2</v>
      </c>
      <c r="AH413" s="210">
        <f t="shared" si="27"/>
        <v>-97133.599999999991</v>
      </c>
      <c r="AI413" s="211" t="s">
        <v>132</v>
      </c>
    </row>
    <row r="414" spans="1:35" x14ac:dyDescent="0.2">
      <c r="A414" s="203">
        <v>2026</v>
      </c>
      <c r="B414" s="203">
        <v>319</v>
      </c>
      <c r="C414" s="204">
        <v>46111</v>
      </c>
      <c r="D414" s="205" t="s">
        <v>1915</v>
      </c>
      <c r="E414" s="204">
        <v>46100</v>
      </c>
      <c r="F414" s="205" t="s">
        <v>1916</v>
      </c>
      <c r="G414" s="206">
        <v>463.6</v>
      </c>
      <c r="H414" s="206">
        <v>83.6</v>
      </c>
      <c r="I414" s="203" t="s">
        <v>122</v>
      </c>
      <c r="J414" s="206">
        <f t="shared" si="24"/>
        <v>380</v>
      </c>
      <c r="K414" s="203" t="s">
        <v>1288</v>
      </c>
      <c r="L414" s="203" t="s">
        <v>563</v>
      </c>
      <c r="M414" s="203" t="s">
        <v>1917</v>
      </c>
      <c r="N414" s="204">
        <v>46107</v>
      </c>
      <c r="O414" s="205" t="s">
        <v>1283</v>
      </c>
      <c r="P414" s="203" t="s">
        <v>1284</v>
      </c>
      <c r="Q414" s="203" t="s">
        <v>1284</v>
      </c>
      <c r="R414" s="203" t="s">
        <v>210</v>
      </c>
      <c r="S414" s="205" t="s">
        <v>211</v>
      </c>
      <c r="T414" s="203" t="s">
        <v>253</v>
      </c>
      <c r="U414" s="203">
        <v>1570</v>
      </c>
      <c r="V414" s="203">
        <v>440</v>
      </c>
      <c r="W414" s="203">
        <v>10</v>
      </c>
      <c r="X414" s="203">
        <v>2026</v>
      </c>
      <c r="Y414" s="203">
        <v>457</v>
      </c>
      <c r="Z414" s="203">
        <v>0</v>
      </c>
      <c r="AA414" s="204">
        <v>46111</v>
      </c>
      <c r="AB414" s="203" t="s">
        <v>1918</v>
      </c>
      <c r="AC414" s="204">
        <v>46112</v>
      </c>
      <c r="AD414" s="207">
        <v>46137</v>
      </c>
      <c r="AE414" s="207">
        <v>46112</v>
      </c>
      <c r="AF414" s="211">
        <f t="shared" si="25"/>
        <v>-25</v>
      </c>
      <c r="AG414" s="209">
        <f t="shared" si="26"/>
        <v>380</v>
      </c>
      <c r="AH414" s="210">
        <f t="shared" si="27"/>
        <v>-9500</v>
      </c>
      <c r="AI414" s="211" t="s">
        <v>132</v>
      </c>
    </row>
    <row r="415" spans="1:35" x14ac:dyDescent="0.2">
      <c r="A415" s="203">
        <v>2026</v>
      </c>
      <c r="B415" s="203">
        <v>320</v>
      </c>
      <c r="C415" s="204">
        <v>46111</v>
      </c>
      <c r="D415" s="205" t="s">
        <v>165</v>
      </c>
      <c r="E415" s="204">
        <v>46106</v>
      </c>
      <c r="F415" s="205" t="s">
        <v>1919</v>
      </c>
      <c r="G415" s="206">
        <v>1769</v>
      </c>
      <c r="H415" s="206">
        <v>319</v>
      </c>
      <c r="I415" s="203" t="s">
        <v>122</v>
      </c>
      <c r="J415" s="206">
        <f t="shared" si="24"/>
        <v>1450</v>
      </c>
      <c r="K415" s="203" t="s">
        <v>1920</v>
      </c>
      <c r="L415" s="203" t="s">
        <v>563</v>
      </c>
      <c r="M415" s="203" t="s">
        <v>1921</v>
      </c>
      <c r="N415" s="204">
        <v>46106</v>
      </c>
      <c r="O415" s="205" t="s">
        <v>609</v>
      </c>
      <c r="P415" s="203" t="s">
        <v>610</v>
      </c>
      <c r="Q415" s="203" t="s">
        <v>611</v>
      </c>
      <c r="R415" s="203" t="s">
        <v>128</v>
      </c>
      <c r="S415" s="205" t="s">
        <v>129</v>
      </c>
      <c r="T415" s="203" t="s">
        <v>140</v>
      </c>
      <c r="U415" s="203">
        <v>5740</v>
      </c>
      <c r="V415" s="203">
        <v>1121</v>
      </c>
      <c r="W415" s="203">
        <v>99</v>
      </c>
      <c r="X415" s="203">
        <v>2026</v>
      </c>
      <c r="Y415" s="203">
        <v>139</v>
      </c>
      <c r="Z415" s="203">
        <v>0</v>
      </c>
      <c r="AA415" s="204">
        <v>46111</v>
      </c>
      <c r="AB415" s="203" t="s">
        <v>965</v>
      </c>
      <c r="AC415" s="204">
        <v>46111</v>
      </c>
      <c r="AD415" s="207">
        <v>46136</v>
      </c>
      <c r="AE415" s="207">
        <v>46112</v>
      </c>
      <c r="AF415" s="211">
        <f t="shared" si="25"/>
        <v>-24</v>
      </c>
      <c r="AG415" s="209">
        <f t="shared" si="26"/>
        <v>1450</v>
      </c>
      <c r="AH415" s="210">
        <f t="shared" si="27"/>
        <v>-34800</v>
      </c>
      <c r="AI415" s="211" t="s">
        <v>132</v>
      </c>
    </row>
    <row r="416" spans="1:35" x14ac:dyDescent="0.2">
      <c r="C416" s="103"/>
      <c r="D416" s="103"/>
      <c r="E416" s="103"/>
      <c r="F416" s="103"/>
      <c r="G416" s="103"/>
      <c r="H416" s="103"/>
      <c r="I416" s="103"/>
      <c r="J416" s="103"/>
      <c r="N416" s="103"/>
      <c r="O416" s="103"/>
      <c r="P416" s="103"/>
      <c r="Q416" s="103"/>
      <c r="S416" s="103"/>
      <c r="AC416" s="103"/>
      <c r="AD416" s="212"/>
      <c r="AE416" s="212"/>
      <c r="AF416" s="212"/>
      <c r="AG416" s="212"/>
      <c r="AH416" s="212"/>
      <c r="AI416" s="212"/>
    </row>
    <row r="417" spans="3:35" x14ac:dyDescent="0.2">
      <c r="C417" s="103"/>
      <c r="D417" s="103"/>
      <c r="E417" s="103"/>
      <c r="F417" s="103"/>
      <c r="G417" s="103"/>
      <c r="H417" s="103"/>
      <c r="I417" s="103"/>
      <c r="J417" s="103"/>
      <c r="N417" s="103"/>
      <c r="O417" s="103"/>
      <c r="P417" s="103"/>
      <c r="Q417" s="103"/>
      <c r="S417" s="103"/>
      <c r="AC417" s="103"/>
      <c r="AD417" s="212"/>
      <c r="AE417" s="212"/>
      <c r="AF417" s="213" t="s">
        <v>1922</v>
      </c>
      <c r="AG417" s="214">
        <f>SUBTOTAL(9,AG7:AG415)</f>
        <v>1138441.6799999992</v>
      </c>
      <c r="AH417" s="214">
        <f>SUBTOTAL(9,AH7:AH415)</f>
        <v>-10968027.849999994</v>
      </c>
      <c r="AI417" s="212"/>
    </row>
    <row r="418" spans="3:35" x14ac:dyDescent="0.2">
      <c r="C418" s="103"/>
      <c r="D418" s="103"/>
      <c r="E418" s="103"/>
      <c r="F418" s="103"/>
      <c r="G418" s="103"/>
      <c r="H418" s="103"/>
      <c r="I418" s="103"/>
      <c r="J418" s="103"/>
      <c r="N418" s="103"/>
      <c r="O418" s="103"/>
      <c r="P418" s="103"/>
      <c r="Q418" s="103"/>
      <c r="S418" s="103"/>
      <c r="AC418" s="103"/>
      <c r="AD418" s="103"/>
      <c r="AE418" s="103"/>
      <c r="AF418" s="213" t="s">
        <v>1923</v>
      </c>
      <c r="AG418" s="103"/>
      <c r="AH418" s="214">
        <f>IF(AG417&lt;&gt;0,AH417/AG417,0)</f>
        <v>-9.6342465693982682</v>
      </c>
    </row>
    <row r="419" spans="3:35" x14ac:dyDescent="0.2">
      <c r="C419" s="103"/>
      <c r="D419" s="103"/>
      <c r="E419" s="103"/>
      <c r="F419" s="103"/>
      <c r="G419" s="103"/>
      <c r="H419" s="103"/>
      <c r="I419" s="103"/>
      <c r="J419" s="103"/>
      <c r="N419" s="103"/>
      <c r="O419" s="103"/>
      <c r="P419" s="103"/>
      <c r="Q419" s="103"/>
      <c r="S419" s="103"/>
      <c r="AC419" s="103"/>
      <c r="AD419" s="103"/>
      <c r="AE419" s="103"/>
      <c r="AF419" s="103"/>
      <c r="AG419" s="103"/>
      <c r="AH419" s="112"/>
    </row>
    <row r="420" spans="3:35" x14ac:dyDescent="0.2">
      <c r="C420" s="103"/>
      <c r="D420" s="103"/>
      <c r="E420" s="103"/>
      <c r="F420" s="103"/>
      <c r="G420" s="103"/>
      <c r="H420" s="103"/>
      <c r="I420" s="103"/>
      <c r="J420" s="103"/>
      <c r="N420" s="103"/>
      <c r="O420" s="103"/>
      <c r="P420" s="103"/>
      <c r="Q420" s="103"/>
      <c r="S420" s="103"/>
      <c r="AC420" s="103"/>
      <c r="AD420" s="103"/>
      <c r="AE420" s="103"/>
      <c r="AF420" s="103"/>
      <c r="AG420" s="103"/>
      <c r="AH420" s="112"/>
    </row>
    <row r="421" spans="3:35" x14ac:dyDescent="0.2">
      <c r="C421" s="103"/>
      <c r="D421" s="103"/>
      <c r="E421" s="103"/>
      <c r="F421" s="103"/>
      <c r="G421" s="103"/>
      <c r="H421" s="103"/>
      <c r="I421" s="103"/>
      <c r="J421" s="103"/>
      <c r="N421" s="103"/>
      <c r="O421" s="103"/>
      <c r="P421" s="103"/>
      <c r="Q421" s="103"/>
      <c r="S421" s="103"/>
      <c r="AC421" s="103"/>
      <c r="AD421" s="103"/>
      <c r="AE421" s="103"/>
      <c r="AF421" s="103"/>
      <c r="AG421" s="103"/>
      <c r="AH421" s="112"/>
    </row>
    <row r="422" spans="3:35" x14ac:dyDescent="0.2">
      <c r="C422" s="103"/>
      <c r="D422" s="103"/>
      <c r="E422" s="103"/>
      <c r="F422" s="103"/>
      <c r="G422" s="103"/>
      <c r="H422" s="103"/>
      <c r="I422" s="103"/>
      <c r="J422" s="103"/>
      <c r="N422" s="103"/>
      <c r="O422" s="103"/>
      <c r="P422" s="103"/>
      <c r="Q422" s="103"/>
      <c r="S422" s="103"/>
      <c r="AC422" s="103"/>
      <c r="AD422" s="103"/>
      <c r="AE422" s="103"/>
      <c r="AF422" s="103"/>
      <c r="AG422" s="103"/>
      <c r="AH422" s="112"/>
    </row>
    <row r="423" spans="3:35" x14ac:dyDescent="0.2">
      <c r="C423" s="103"/>
      <c r="D423" s="103"/>
      <c r="E423" s="103"/>
      <c r="F423" s="103"/>
      <c r="G423" s="103"/>
      <c r="H423" s="103"/>
      <c r="I423" s="103"/>
      <c r="J423" s="103"/>
      <c r="N423" s="103"/>
      <c r="O423" s="103"/>
      <c r="P423" s="103"/>
      <c r="Q423" s="103"/>
      <c r="S423" s="103"/>
      <c r="AC423" s="103"/>
      <c r="AD423" s="103"/>
      <c r="AE423" s="103"/>
      <c r="AF423" s="103"/>
      <c r="AG423" s="103"/>
      <c r="AH423" s="112"/>
    </row>
    <row r="424" spans="3:35" x14ac:dyDescent="0.2">
      <c r="C424" s="103"/>
      <c r="D424" s="103"/>
      <c r="E424" s="103"/>
      <c r="F424" s="103"/>
      <c r="G424" s="103"/>
      <c r="H424" s="103"/>
      <c r="I424" s="103"/>
      <c r="J424" s="103"/>
      <c r="N424" s="103"/>
      <c r="O424" s="103"/>
      <c r="P424" s="103"/>
      <c r="Q424" s="103"/>
      <c r="S424" s="103"/>
      <c r="AC424" s="103"/>
      <c r="AD424" s="103"/>
      <c r="AE424" s="103"/>
      <c r="AF424" s="103"/>
      <c r="AG424" s="103"/>
      <c r="AH424" s="112"/>
    </row>
    <row r="425" spans="3:35" x14ac:dyDescent="0.2">
      <c r="C425" s="103"/>
      <c r="D425" s="103"/>
      <c r="E425" s="103"/>
      <c r="F425" s="103"/>
      <c r="G425" s="103"/>
      <c r="H425" s="103"/>
      <c r="I425" s="103"/>
      <c r="J425" s="103"/>
      <c r="N425" s="103"/>
      <c r="O425" s="103"/>
      <c r="P425" s="103"/>
      <c r="Q425" s="103"/>
      <c r="S425" s="103"/>
      <c r="AC425" s="103"/>
      <c r="AD425" s="103"/>
      <c r="AE425" s="103"/>
      <c r="AF425" s="103"/>
      <c r="AG425" s="103"/>
      <c r="AH425" s="112"/>
    </row>
  </sheetData>
  <autoFilter ref="A6:AI6" xr:uid="{60E21B3F-483F-433E-A566-D96F97440F99}"/>
  <mergeCells count="13">
    <mergeCell ref="L5:N5"/>
    <mergeCell ref="O5:Q5"/>
    <mergeCell ref="R5:S5"/>
    <mergeCell ref="AJ6:AL6"/>
    <mergeCell ref="T5:W5"/>
    <mergeCell ref="X5:Z5"/>
    <mergeCell ref="AB5:AC5"/>
    <mergeCell ref="AD5:AI5"/>
    <mergeCell ref="A1:AI1"/>
    <mergeCell ref="A3:AI3"/>
    <mergeCell ref="AD4:AI4"/>
    <mergeCell ref="A5:C5"/>
    <mergeCell ref="D5:K5"/>
  </mergeCells>
  <dataValidations count="409">
    <dataValidation type="list" allowBlank="1" showInputMessage="1" showErrorMessage="1" errorTitle="ESCLUSIONE DAL CALCOLO" error="Selezionare 'SI' se si vuole escludere la Fattura dal CALCOLO" sqref="AI7" xr:uid="{A58C06E3-343D-4774-9EF0-EA12D01F252F}">
      <formula1>"SI,NO"</formula1>
    </dataValidation>
    <dataValidation type="list" allowBlank="1" showInputMessage="1" showErrorMessage="1" errorTitle="ESCLUSIONE DAL CALCOLO" error="Selezionare 'SI' se si vuole escludere la Fattura dal CALCOLO" sqref="AI8" xr:uid="{CB20DB52-7B20-495F-BCAA-34790A5370AF}">
      <formula1>"SI,NO"</formula1>
    </dataValidation>
    <dataValidation type="list" allowBlank="1" showInputMessage="1" showErrorMessage="1" errorTitle="ESCLUSIONE DAL CALCOLO" error="Selezionare 'SI' se si vuole escludere la Fattura dal CALCOLO" sqref="AI9" xr:uid="{05811357-2456-48CF-A4A2-7BF49485B9F1}">
      <formula1>"SI,NO"</formula1>
    </dataValidation>
    <dataValidation type="list" allowBlank="1" showInputMessage="1" showErrorMessage="1" errorTitle="ESCLUSIONE DAL CALCOLO" error="Selezionare 'SI' se si vuole escludere la Fattura dal CALCOLO" sqref="AI10" xr:uid="{DDA22E9D-B014-4037-9808-1EF095644066}">
      <formula1>"SI,NO"</formula1>
    </dataValidation>
    <dataValidation type="list" allowBlank="1" showInputMessage="1" showErrorMessage="1" errorTitle="ESCLUSIONE DAL CALCOLO" error="Selezionare 'SI' se si vuole escludere la Fattura dal CALCOLO" sqref="AI11" xr:uid="{78C3A770-0BAC-4413-8E83-7082F5A233A3}">
      <formula1>"SI,NO"</formula1>
    </dataValidation>
    <dataValidation type="list" allowBlank="1" showInputMessage="1" showErrorMessage="1" errorTitle="ESCLUSIONE DAL CALCOLO" error="Selezionare 'SI' se si vuole escludere la Fattura dal CALCOLO" sqref="AI12" xr:uid="{BBC0340D-F442-41CB-9CEE-33F7BC83A020}">
      <formula1>"SI,NO"</formula1>
    </dataValidation>
    <dataValidation type="list" allowBlank="1" showInputMessage="1" showErrorMessage="1" errorTitle="ESCLUSIONE DAL CALCOLO" error="Selezionare 'SI' se si vuole escludere la Fattura dal CALCOLO" sqref="AI13" xr:uid="{891CF0F3-942C-4A53-8C84-F9612F858F22}">
      <formula1>"SI,NO"</formula1>
    </dataValidation>
    <dataValidation type="list" allowBlank="1" showInputMessage="1" showErrorMessage="1" errorTitle="ESCLUSIONE DAL CALCOLO" error="Selezionare 'SI' se si vuole escludere la Fattura dal CALCOLO" sqref="AI14" xr:uid="{2244473D-B2D9-4BE4-B79A-9FFDE8114ECD}">
      <formula1>"SI,NO"</formula1>
    </dataValidation>
    <dataValidation type="list" allowBlank="1" showInputMessage="1" showErrorMessage="1" errorTitle="ESCLUSIONE DAL CALCOLO" error="Selezionare 'SI' se si vuole escludere la Fattura dal CALCOLO" sqref="AI15" xr:uid="{B1573AD3-8472-4678-81AC-3CF52C924231}">
      <formula1>"SI,NO"</formula1>
    </dataValidation>
    <dataValidation type="list" allowBlank="1" showInputMessage="1" showErrorMessage="1" errorTitle="ESCLUSIONE DAL CALCOLO" error="Selezionare 'SI' se si vuole escludere la Fattura dal CALCOLO" sqref="AI16" xr:uid="{73871C10-A0D0-4348-A992-E539B8D9D0BA}">
      <formula1>"SI,NO"</formula1>
    </dataValidation>
    <dataValidation type="list" allowBlank="1" showInputMessage="1" showErrorMessage="1" errorTitle="ESCLUSIONE DAL CALCOLO" error="Selezionare 'SI' se si vuole escludere la Fattura dal CALCOLO" sqref="AI17" xr:uid="{3FF217E9-E967-4A09-B396-2DABC2AC0DEE}">
      <formula1>"SI,NO"</formula1>
    </dataValidation>
    <dataValidation type="list" allowBlank="1" showInputMessage="1" showErrorMessage="1" errorTitle="ESCLUSIONE DAL CALCOLO" error="Selezionare 'SI' se si vuole escludere la Fattura dal CALCOLO" sqref="AI18" xr:uid="{AB6843C1-C710-4262-B624-428BA2CAA1DE}">
      <formula1>"SI,NO"</formula1>
    </dataValidation>
    <dataValidation type="list" allowBlank="1" showInputMessage="1" showErrorMessage="1" errorTitle="ESCLUSIONE DAL CALCOLO" error="Selezionare 'SI' se si vuole escludere la Fattura dal CALCOLO" sqref="AI19" xr:uid="{287076A7-222A-42A1-80D9-05C73DF4FD3F}">
      <formula1>"SI,NO"</formula1>
    </dataValidation>
    <dataValidation type="list" allowBlank="1" showInputMessage="1" showErrorMessage="1" errorTitle="ESCLUSIONE DAL CALCOLO" error="Selezionare 'SI' se si vuole escludere la Fattura dal CALCOLO" sqref="AI20" xr:uid="{0DE24A92-F828-49CE-8171-51CCCD35D4D8}">
      <formula1>"SI,NO"</formula1>
    </dataValidation>
    <dataValidation type="list" allowBlank="1" showInputMessage="1" showErrorMessage="1" errorTitle="ESCLUSIONE DAL CALCOLO" error="Selezionare 'SI' se si vuole escludere la Fattura dal CALCOLO" sqref="AI21" xr:uid="{8303C5F3-E037-4B95-AE51-7E3EC4C1914A}">
      <formula1>"SI,NO"</formula1>
    </dataValidation>
    <dataValidation type="list" allowBlank="1" showInputMessage="1" showErrorMessage="1" errorTitle="ESCLUSIONE DAL CALCOLO" error="Selezionare 'SI' se si vuole escludere la Fattura dal CALCOLO" sqref="AI22" xr:uid="{3CE4A365-4BED-47D0-ADBA-52683EFC62C4}">
      <formula1>"SI,NO"</formula1>
    </dataValidation>
    <dataValidation type="list" allowBlank="1" showInputMessage="1" showErrorMessage="1" errorTitle="ESCLUSIONE DAL CALCOLO" error="Selezionare 'SI' se si vuole escludere la Fattura dal CALCOLO" sqref="AI23" xr:uid="{BB0BFEA8-876C-4731-93EB-7A36B6AEB20A}">
      <formula1>"SI,NO"</formula1>
    </dataValidation>
    <dataValidation type="list" allowBlank="1" showInputMessage="1" showErrorMessage="1" errorTitle="ESCLUSIONE DAL CALCOLO" error="Selezionare 'SI' se si vuole escludere la Fattura dal CALCOLO" sqref="AI24" xr:uid="{1BD11AD9-1942-43A6-9EB9-48602A40E498}">
      <formula1>"SI,NO"</formula1>
    </dataValidation>
    <dataValidation type="list" allowBlank="1" showInputMessage="1" showErrorMessage="1" errorTitle="ESCLUSIONE DAL CALCOLO" error="Selezionare 'SI' se si vuole escludere la Fattura dal CALCOLO" sqref="AI25" xr:uid="{75C5BE3D-2691-475B-9C34-D4985A3D4CBF}">
      <formula1>"SI,NO"</formula1>
    </dataValidation>
    <dataValidation type="list" allowBlank="1" showInputMessage="1" showErrorMessage="1" errorTitle="ESCLUSIONE DAL CALCOLO" error="Selezionare 'SI' se si vuole escludere la Fattura dal CALCOLO" sqref="AI26" xr:uid="{9CCC6781-A7DB-4F5D-B04A-CC12D8C0B1F0}">
      <formula1>"SI,NO"</formula1>
    </dataValidation>
    <dataValidation type="list" allowBlank="1" showInputMessage="1" showErrorMessage="1" errorTitle="ESCLUSIONE DAL CALCOLO" error="Selezionare 'SI' se si vuole escludere la Fattura dal CALCOLO" sqref="AI27" xr:uid="{02692D46-F29F-4CB7-B415-87B9AA3D0135}">
      <formula1>"SI,NO"</formula1>
    </dataValidation>
    <dataValidation type="list" allowBlank="1" showInputMessage="1" showErrorMessage="1" errorTitle="ESCLUSIONE DAL CALCOLO" error="Selezionare 'SI' se si vuole escludere la Fattura dal CALCOLO" sqref="AI28" xr:uid="{9D95C767-A939-466B-B5CD-E9C9F6C5E394}">
      <formula1>"SI,NO"</formula1>
    </dataValidation>
    <dataValidation type="list" allowBlank="1" showInputMessage="1" showErrorMessage="1" errorTitle="ESCLUSIONE DAL CALCOLO" error="Selezionare 'SI' se si vuole escludere la Fattura dal CALCOLO" sqref="AI29" xr:uid="{F139F396-9B3B-4474-8158-D2C8D7D574B7}">
      <formula1>"SI,NO"</formula1>
    </dataValidation>
    <dataValidation type="list" allowBlank="1" showInputMessage="1" showErrorMessage="1" errorTitle="ESCLUSIONE DAL CALCOLO" error="Selezionare 'SI' se si vuole escludere la Fattura dal CALCOLO" sqref="AI30" xr:uid="{A17C3C3E-66AF-418F-ACB3-FAB3EEBF4130}">
      <formula1>"SI,NO"</formula1>
    </dataValidation>
    <dataValidation type="list" allowBlank="1" showInputMessage="1" showErrorMessage="1" errorTitle="ESCLUSIONE DAL CALCOLO" error="Selezionare 'SI' se si vuole escludere la Fattura dal CALCOLO" sqref="AI31" xr:uid="{A28A837C-716C-444A-B2AE-EFA591CCE9C9}">
      <formula1>"SI,NO"</formula1>
    </dataValidation>
    <dataValidation type="list" allowBlank="1" showInputMessage="1" showErrorMessage="1" errorTitle="ESCLUSIONE DAL CALCOLO" error="Selezionare 'SI' se si vuole escludere la Fattura dal CALCOLO" sqref="AI32" xr:uid="{33A091AD-9AF4-4628-B613-BCEFE0A5B4F6}">
      <formula1>"SI,NO"</formula1>
    </dataValidation>
    <dataValidation type="list" allowBlank="1" showInputMessage="1" showErrorMessage="1" errorTitle="ESCLUSIONE DAL CALCOLO" error="Selezionare 'SI' se si vuole escludere la Fattura dal CALCOLO" sqref="AI33" xr:uid="{B5439866-6318-465A-854F-F57545FA52A0}">
      <formula1>"SI,NO"</formula1>
    </dataValidation>
    <dataValidation type="list" allowBlank="1" showInputMessage="1" showErrorMessage="1" errorTitle="ESCLUSIONE DAL CALCOLO" error="Selezionare 'SI' se si vuole escludere la Fattura dal CALCOLO" sqref="AI34" xr:uid="{16304E38-F393-49C8-943B-106E5450FD3C}">
      <formula1>"SI,NO"</formula1>
    </dataValidation>
    <dataValidation type="list" allowBlank="1" showInputMessage="1" showErrorMessage="1" errorTitle="ESCLUSIONE DAL CALCOLO" error="Selezionare 'SI' se si vuole escludere la Fattura dal CALCOLO" sqref="AI35" xr:uid="{161D61FB-7EAB-4C01-B1DB-BE0AFE743971}">
      <formula1>"SI,NO"</formula1>
    </dataValidation>
    <dataValidation type="list" allowBlank="1" showInputMessage="1" showErrorMessage="1" errorTitle="ESCLUSIONE DAL CALCOLO" error="Selezionare 'SI' se si vuole escludere la Fattura dal CALCOLO" sqref="AI36" xr:uid="{F349A63F-F2EA-4A11-8E0F-E22FCC7CF6C4}">
      <formula1>"SI,NO"</formula1>
    </dataValidation>
    <dataValidation type="list" allowBlank="1" showInputMessage="1" showErrorMessage="1" errorTitle="ESCLUSIONE DAL CALCOLO" error="Selezionare 'SI' se si vuole escludere la Fattura dal CALCOLO" sqref="AI37" xr:uid="{AF94715D-B011-4F2F-B915-416ACFD0C7D8}">
      <formula1>"SI,NO"</formula1>
    </dataValidation>
    <dataValidation type="list" allowBlank="1" showInputMessage="1" showErrorMessage="1" errorTitle="ESCLUSIONE DAL CALCOLO" error="Selezionare 'SI' se si vuole escludere la Fattura dal CALCOLO" sqref="AI38" xr:uid="{96ED46E6-5D33-41D6-9591-123446F87EEA}">
      <formula1>"SI,NO"</formula1>
    </dataValidation>
    <dataValidation type="list" allowBlank="1" showInputMessage="1" showErrorMessage="1" errorTitle="ESCLUSIONE DAL CALCOLO" error="Selezionare 'SI' se si vuole escludere la Fattura dal CALCOLO" sqref="AI39" xr:uid="{C06C297B-3A9B-4188-AE5E-B6A373786EB4}">
      <formula1>"SI,NO"</formula1>
    </dataValidation>
    <dataValidation type="list" allowBlank="1" showInputMessage="1" showErrorMessage="1" errorTitle="ESCLUSIONE DAL CALCOLO" error="Selezionare 'SI' se si vuole escludere la Fattura dal CALCOLO" sqref="AI40" xr:uid="{BBEA9D49-332B-436E-AE7D-787DF4B7D3CB}">
      <formula1>"SI,NO"</formula1>
    </dataValidation>
    <dataValidation type="list" allowBlank="1" showInputMessage="1" showErrorMessage="1" errorTitle="ESCLUSIONE DAL CALCOLO" error="Selezionare 'SI' se si vuole escludere la Fattura dal CALCOLO" sqref="AI41" xr:uid="{3FD0D9D8-4E8D-4769-9B1E-22ECC7D7156E}">
      <formula1>"SI,NO"</formula1>
    </dataValidation>
    <dataValidation type="list" allowBlank="1" showInputMessage="1" showErrorMessage="1" errorTitle="ESCLUSIONE DAL CALCOLO" error="Selezionare 'SI' se si vuole escludere la Fattura dal CALCOLO" sqref="AI42" xr:uid="{61EA8C36-B5BF-4E96-90C2-E2671CF95EB7}">
      <formula1>"SI,NO"</formula1>
    </dataValidation>
    <dataValidation type="list" allowBlank="1" showInputMessage="1" showErrorMessage="1" errorTitle="ESCLUSIONE DAL CALCOLO" error="Selezionare 'SI' se si vuole escludere la Fattura dal CALCOLO" sqref="AI43" xr:uid="{378A5E92-FEE2-456E-9944-3608EA903483}">
      <formula1>"SI,NO"</formula1>
    </dataValidation>
    <dataValidation type="list" allowBlank="1" showInputMessage="1" showErrorMessage="1" errorTitle="ESCLUSIONE DAL CALCOLO" error="Selezionare 'SI' se si vuole escludere la Fattura dal CALCOLO" sqref="AI44" xr:uid="{1478DCA2-673C-4ACB-BE4E-701ECFEFEF83}">
      <formula1>"SI,NO"</formula1>
    </dataValidation>
    <dataValidation type="list" allowBlank="1" showInputMessage="1" showErrorMessage="1" errorTitle="ESCLUSIONE DAL CALCOLO" error="Selezionare 'SI' se si vuole escludere la Fattura dal CALCOLO" sqref="AI45" xr:uid="{F8D83C7E-BF63-4393-921C-EE9F76DF2298}">
      <formula1>"SI,NO"</formula1>
    </dataValidation>
    <dataValidation type="list" allowBlank="1" showInputMessage="1" showErrorMessage="1" errorTitle="ESCLUSIONE DAL CALCOLO" error="Selezionare 'SI' se si vuole escludere la Fattura dal CALCOLO" sqref="AI46" xr:uid="{E9500141-47B5-4EC5-AB58-37BDD18BDB1C}">
      <formula1>"SI,NO"</formula1>
    </dataValidation>
    <dataValidation type="list" allowBlank="1" showInputMessage="1" showErrorMessage="1" errorTitle="ESCLUSIONE DAL CALCOLO" error="Selezionare 'SI' se si vuole escludere la Fattura dal CALCOLO" sqref="AI47" xr:uid="{1D0E96CE-33A8-488D-9DBF-6C46C81F1271}">
      <formula1>"SI,NO"</formula1>
    </dataValidation>
    <dataValidation type="list" allowBlank="1" showInputMessage="1" showErrorMessage="1" errorTitle="ESCLUSIONE DAL CALCOLO" error="Selezionare 'SI' se si vuole escludere la Fattura dal CALCOLO" sqref="AI48" xr:uid="{A9691593-E29F-4075-AD1E-1BFE4E9C9C70}">
      <formula1>"SI,NO"</formula1>
    </dataValidation>
    <dataValidation type="list" allowBlank="1" showInputMessage="1" showErrorMessage="1" errorTitle="ESCLUSIONE DAL CALCOLO" error="Selezionare 'SI' se si vuole escludere la Fattura dal CALCOLO" sqref="AI49" xr:uid="{90CC5E2A-A33E-4016-9155-C90FAB9D5EB8}">
      <formula1>"SI,NO"</formula1>
    </dataValidation>
    <dataValidation type="list" allowBlank="1" showInputMessage="1" showErrorMessage="1" errorTitle="ESCLUSIONE DAL CALCOLO" error="Selezionare 'SI' se si vuole escludere la Fattura dal CALCOLO" sqref="AI50" xr:uid="{6B64CCDF-49E8-4FB1-9FDB-FED2ACA5A5D6}">
      <formula1>"SI,NO"</formula1>
    </dataValidation>
    <dataValidation type="list" allowBlank="1" showInputMessage="1" showErrorMessage="1" errorTitle="ESCLUSIONE DAL CALCOLO" error="Selezionare 'SI' se si vuole escludere la Fattura dal CALCOLO" sqref="AI51" xr:uid="{9E399A31-991E-467A-BC3C-5923A792F3A1}">
      <formula1>"SI,NO"</formula1>
    </dataValidation>
    <dataValidation type="list" allowBlank="1" showInputMessage="1" showErrorMessage="1" errorTitle="ESCLUSIONE DAL CALCOLO" error="Selezionare 'SI' se si vuole escludere la Fattura dal CALCOLO" sqref="AI52" xr:uid="{72AADB30-7499-46CE-A741-64F37D51C31A}">
      <formula1>"SI,NO"</formula1>
    </dataValidation>
    <dataValidation type="list" allowBlank="1" showInputMessage="1" showErrorMessage="1" errorTitle="ESCLUSIONE DAL CALCOLO" error="Selezionare 'SI' se si vuole escludere la Fattura dal CALCOLO" sqref="AI53" xr:uid="{FE7E0140-5FA9-42CC-B22E-DB1063C24300}">
      <formula1>"SI,NO"</formula1>
    </dataValidation>
    <dataValidation type="list" allowBlank="1" showInputMessage="1" showErrorMessage="1" errorTitle="ESCLUSIONE DAL CALCOLO" error="Selezionare 'SI' se si vuole escludere la Fattura dal CALCOLO" sqref="AI54" xr:uid="{CD6D226A-8F80-4333-A5E6-2E14BEF69751}">
      <formula1>"SI,NO"</formula1>
    </dataValidation>
    <dataValidation type="list" allowBlank="1" showInputMessage="1" showErrorMessage="1" errorTitle="ESCLUSIONE DAL CALCOLO" error="Selezionare 'SI' se si vuole escludere la Fattura dal CALCOLO" sqref="AI55" xr:uid="{AF6B0ABE-B3C5-447C-8595-C6155AFEA5C1}">
      <formula1>"SI,NO"</formula1>
    </dataValidation>
    <dataValidation type="list" allowBlank="1" showInputMessage="1" showErrorMessage="1" errorTitle="ESCLUSIONE DAL CALCOLO" error="Selezionare 'SI' se si vuole escludere la Fattura dal CALCOLO" sqref="AI56" xr:uid="{28E64261-34A0-4F7C-B48A-E181A103DE68}">
      <formula1>"SI,NO"</formula1>
    </dataValidation>
    <dataValidation type="list" allowBlank="1" showInputMessage="1" showErrorMessage="1" errorTitle="ESCLUSIONE DAL CALCOLO" error="Selezionare 'SI' se si vuole escludere la Fattura dal CALCOLO" sqref="AI57" xr:uid="{32FA16CE-554C-4865-A7B3-ED535AF50F55}">
      <formula1>"SI,NO"</formula1>
    </dataValidation>
    <dataValidation type="list" allowBlank="1" showInputMessage="1" showErrorMessage="1" errorTitle="ESCLUSIONE DAL CALCOLO" error="Selezionare 'SI' se si vuole escludere la Fattura dal CALCOLO" sqref="AI58" xr:uid="{7919076D-4FCB-452E-8E04-BB9AA67CBB63}">
      <formula1>"SI,NO"</formula1>
    </dataValidation>
    <dataValidation type="list" allowBlank="1" showInputMessage="1" showErrorMessage="1" errorTitle="ESCLUSIONE DAL CALCOLO" error="Selezionare 'SI' se si vuole escludere la Fattura dal CALCOLO" sqref="AI59" xr:uid="{4D7E85CD-8219-4E4C-A6A5-B5C39389D8C4}">
      <formula1>"SI,NO"</formula1>
    </dataValidation>
    <dataValidation type="list" allowBlank="1" showInputMessage="1" showErrorMessage="1" errorTitle="ESCLUSIONE DAL CALCOLO" error="Selezionare 'SI' se si vuole escludere la Fattura dal CALCOLO" sqref="AI60" xr:uid="{3E98A3F1-CAA2-4083-A75B-E17E6A93135C}">
      <formula1>"SI,NO"</formula1>
    </dataValidation>
    <dataValidation type="list" allowBlank="1" showInputMessage="1" showErrorMessage="1" errorTitle="ESCLUSIONE DAL CALCOLO" error="Selezionare 'SI' se si vuole escludere la Fattura dal CALCOLO" sqref="AI61" xr:uid="{393C22CB-EC5B-4847-868C-6625B211F165}">
      <formula1>"SI,NO"</formula1>
    </dataValidation>
    <dataValidation type="list" allowBlank="1" showInputMessage="1" showErrorMessage="1" errorTitle="ESCLUSIONE DAL CALCOLO" error="Selezionare 'SI' se si vuole escludere la Fattura dal CALCOLO" sqref="AI62" xr:uid="{E07C7192-D498-4F54-BB63-F5014B509163}">
      <formula1>"SI,NO"</formula1>
    </dataValidation>
    <dataValidation type="list" allowBlank="1" showInputMessage="1" showErrorMessage="1" errorTitle="ESCLUSIONE DAL CALCOLO" error="Selezionare 'SI' se si vuole escludere la Fattura dal CALCOLO" sqref="AI63" xr:uid="{16A08140-F1F6-44D3-B9A7-2EE09C79D330}">
      <formula1>"SI,NO"</formula1>
    </dataValidation>
    <dataValidation type="list" allowBlank="1" showInputMessage="1" showErrorMessage="1" errorTitle="ESCLUSIONE DAL CALCOLO" error="Selezionare 'SI' se si vuole escludere la Fattura dal CALCOLO" sqref="AI64" xr:uid="{1D42D518-9F96-473F-9135-DF9AB32486D5}">
      <formula1>"SI,NO"</formula1>
    </dataValidation>
    <dataValidation type="list" allowBlank="1" showInputMessage="1" showErrorMessage="1" errorTitle="ESCLUSIONE DAL CALCOLO" error="Selezionare 'SI' se si vuole escludere la Fattura dal CALCOLO" sqref="AI65" xr:uid="{8B4DB5BF-4CAD-4DED-9F16-CC889BD61680}">
      <formula1>"SI,NO"</formula1>
    </dataValidation>
    <dataValidation type="list" allowBlank="1" showInputMessage="1" showErrorMessage="1" errorTitle="ESCLUSIONE DAL CALCOLO" error="Selezionare 'SI' se si vuole escludere la Fattura dal CALCOLO" sqref="AI66" xr:uid="{E7FEFDD7-AEA3-4DDC-9ED9-BEEC5C91F2A6}">
      <formula1>"SI,NO"</formula1>
    </dataValidation>
    <dataValidation type="list" allowBlank="1" showInputMessage="1" showErrorMessage="1" errorTitle="ESCLUSIONE DAL CALCOLO" error="Selezionare 'SI' se si vuole escludere la Fattura dal CALCOLO" sqref="AI67" xr:uid="{6A30EE53-EDB6-4625-9CB8-71C68794C7F4}">
      <formula1>"SI,NO"</formula1>
    </dataValidation>
    <dataValidation type="list" allowBlank="1" showInputMessage="1" showErrorMessage="1" errorTitle="ESCLUSIONE DAL CALCOLO" error="Selezionare 'SI' se si vuole escludere la Fattura dal CALCOLO" sqref="AI68" xr:uid="{B941761F-8773-4515-9BAF-70279C781B3F}">
      <formula1>"SI,NO"</formula1>
    </dataValidation>
    <dataValidation type="list" allowBlank="1" showInputMessage="1" showErrorMessage="1" errorTitle="ESCLUSIONE DAL CALCOLO" error="Selezionare 'SI' se si vuole escludere la Fattura dal CALCOLO" sqref="AI69" xr:uid="{36C1B40B-7D15-46AC-85E5-9A8FBB74D739}">
      <formula1>"SI,NO"</formula1>
    </dataValidation>
    <dataValidation type="list" allowBlank="1" showInputMessage="1" showErrorMessage="1" errorTitle="ESCLUSIONE DAL CALCOLO" error="Selezionare 'SI' se si vuole escludere la Fattura dal CALCOLO" sqref="AI70" xr:uid="{417DC0F3-D738-43AA-ABB2-E7D4D7064FC6}">
      <formula1>"SI,NO"</formula1>
    </dataValidation>
    <dataValidation type="list" allowBlank="1" showInputMessage="1" showErrorMessage="1" errorTitle="ESCLUSIONE DAL CALCOLO" error="Selezionare 'SI' se si vuole escludere la Fattura dal CALCOLO" sqref="AI71" xr:uid="{16673FEE-E635-4FD7-BFA9-88DF85652C3A}">
      <formula1>"SI,NO"</formula1>
    </dataValidation>
    <dataValidation type="list" allowBlank="1" showInputMessage="1" showErrorMessage="1" errorTitle="ESCLUSIONE DAL CALCOLO" error="Selezionare 'SI' se si vuole escludere la Fattura dal CALCOLO" sqref="AI72" xr:uid="{B7E5849B-5776-48DA-A909-47FB94D634EA}">
      <formula1>"SI,NO"</formula1>
    </dataValidation>
    <dataValidation type="list" allowBlank="1" showInputMessage="1" showErrorMessage="1" errorTitle="ESCLUSIONE DAL CALCOLO" error="Selezionare 'SI' se si vuole escludere la Fattura dal CALCOLO" sqref="AI73" xr:uid="{74FD0466-C28D-41A0-AFFF-CC05C697FF82}">
      <formula1>"SI,NO"</formula1>
    </dataValidation>
    <dataValidation type="list" allowBlank="1" showInputMessage="1" showErrorMessage="1" errorTitle="ESCLUSIONE DAL CALCOLO" error="Selezionare 'SI' se si vuole escludere la Fattura dal CALCOLO" sqref="AI74" xr:uid="{663E4345-117E-4CCE-BF17-2AF4B3DF6A34}">
      <formula1>"SI,NO"</formula1>
    </dataValidation>
    <dataValidation type="list" allowBlank="1" showInputMessage="1" showErrorMessage="1" errorTitle="ESCLUSIONE DAL CALCOLO" error="Selezionare 'SI' se si vuole escludere la Fattura dal CALCOLO" sqref="AI75" xr:uid="{3B17E5DD-DB97-4E4A-ADC2-C315FCD06327}">
      <formula1>"SI,NO"</formula1>
    </dataValidation>
    <dataValidation type="list" allowBlank="1" showInputMessage="1" showErrorMessage="1" errorTitle="ESCLUSIONE DAL CALCOLO" error="Selezionare 'SI' se si vuole escludere la Fattura dal CALCOLO" sqref="AI76" xr:uid="{CCC02677-0D57-450A-8B3A-85504584E2C7}">
      <formula1>"SI,NO"</formula1>
    </dataValidation>
    <dataValidation type="list" allowBlank="1" showInputMessage="1" showErrorMessage="1" errorTitle="ESCLUSIONE DAL CALCOLO" error="Selezionare 'SI' se si vuole escludere la Fattura dal CALCOLO" sqref="AI77" xr:uid="{2129BE5D-FF0C-4740-BEAD-A0AA24D4F30C}">
      <formula1>"SI,NO"</formula1>
    </dataValidation>
    <dataValidation type="list" allowBlank="1" showInputMessage="1" showErrorMessage="1" errorTitle="ESCLUSIONE DAL CALCOLO" error="Selezionare 'SI' se si vuole escludere la Fattura dal CALCOLO" sqref="AI78" xr:uid="{72D3ECD7-FA80-4CF8-8873-0A1F4E9FB4A9}">
      <formula1>"SI,NO"</formula1>
    </dataValidation>
    <dataValidation type="list" allowBlank="1" showInputMessage="1" showErrorMessage="1" errorTitle="ESCLUSIONE DAL CALCOLO" error="Selezionare 'SI' se si vuole escludere la Fattura dal CALCOLO" sqref="AI79" xr:uid="{2B519641-489C-4BAE-9FC2-DE67D8615BBA}">
      <formula1>"SI,NO"</formula1>
    </dataValidation>
    <dataValidation type="list" allowBlank="1" showInputMessage="1" showErrorMessage="1" errorTitle="ESCLUSIONE DAL CALCOLO" error="Selezionare 'SI' se si vuole escludere la Fattura dal CALCOLO" sqref="AI80" xr:uid="{F61D75E9-8B8A-4549-8923-9479B0C715ED}">
      <formula1>"SI,NO"</formula1>
    </dataValidation>
    <dataValidation type="list" allowBlank="1" showInputMessage="1" showErrorMessage="1" errorTitle="ESCLUSIONE DAL CALCOLO" error="Selezionare 'SI' se si vuole escludere la Fattura dal CALCOLO" sqref="AI81" xr:uid="{95B59402-E5DD-4EC0-A277-901598E93E93}">
      <formula1>"SI,NO"</formula1>
    </dataValidation>
    <dataValidation type="list" allowBlank="1" showInputMessage="1" showErrorMessage="1" errorTitle="ESCLUSIONE DAL CALCOLO" error="Selezionare 'SI' se si vuole escludere la Fattura dal CALCOLO" sqref="AI82" xr:uid="{AA1D36CF-30C4-45C6-AF45-0535A9832CE1}">
      <formula1>"SI,NO"</formula1>
    </dataValidation>
    <dataValidation type="list" allowBlank="1" showInputMessage="1" showErrorMessage="1" errorTitle="ESCLUSIONE DAL CALCOLO" error="Selezionare 'SI' se si vuole escludere la Fattura dal CALCOLO" sqref="AI83" xr:uid="{2CD15DFC-851F-4954-AB70-8C33FFCA6B08}">
      <formula1>"SI,NO"</formula1>
    </dataValidation>
    <dataValidation type="list" allowBlank="1" showInputMessage="1" showErrorMessage="1" errorTitle="ESCLUSIONE DAL CALCOLO" error="Selezionare 'SI' se si vuole escludere la Fattura dal CALCOLO" sqref="AI84" xr:uid="{5A852105-90F8-4917-9790-75F5A2E161C0}">
      <formula1>"SI,NO"</formula1>
    </dataValidation>
    <dataValidation type="list" allowBlank="1" showInputMessage="1" showErrorMessage="1" errorTitle="ESCLUSIONE DAL CALCOLO" error="Selezionare 'SI' se si vuole escludere la Fattura dal CALCOLO" sqref="AI85" xr:uid="{3C45C972-D068-4727-A0B9-BBBFBF981F91}">
      <formula1>"SI,NO"</formula1>
    </dataValidation>
    <dataValidation type="list" allowBlank="1" showInputMessage="1" showErrorMessage="1" errorTitle="ESCLUSIONE DAL CALCOLO" error="Selezionare 'SI' se si vuole escludere la Fattura dal CALCOLO" sqref="AI86" xr:uid="{FC60B506-AE65-42B9-86F1-B4B47231C1AE}">
      <formula1>"SI,NO"</formula1>
    </dataValidation>
    <dataValidation type="list" allowBlank="1" showInputMessage="1" showErrorMessage="1" errorTitle="ESCLUSIONE DAL CALCOLO" error="Selezionare 'SI' se si vuole escludere la Fattura dal CALCOLO" sqref="AI87" xr:uid="{09EC5CF4-E61B-4D9B-A206-5856A4783623}">
      <formula1>"SI,NO"</formula1>
    </dataValidation>
    <dataValidation type="list" allowBlank="1" showInputMessage="1" showErrorMessage="1" errorTitle="ESCLUSIONE DAL CALCOLO" error="Selezionare 'SI' se si vuole escludere la Fattura dal CALCOLO" sqref="AI88" xr:uid="{7FCEB190-3266-459E-AA9D-20947CB5980A}">
      <formula1>"SI,NO"</formula1>
    </dataValidation>
    <dataValidation type="list" allowBlank="1" showInputMessage="1" showErrorMessage="1" errorTitle="ESCLUSIONE DAL CALCOLO" error="Selezionare 'SI' se si vuole escludere la Fattura dal CALCOLO" sqref="AI89" xr:uid="{E4BA9418-AE44-4BCF-9326-F13C00A3B94E}">
      <formula1>"SI,NO"</formula1>
    </dataValidation>
    <dataValidation type="list" allowBlank="1" showInputMessage="1" showErrorMessage="1" errorTitle="ESCLUSIONE DAL CALCOLO" error="Selezionare 'SI' se si vuole escludere la Fattura dal CALCOLO" sqref="AI90" xr:uid="{6161F8D8-33F4-43BC-A621-2DD7BCFD5E9A}">
      <formula1>"SI,NO"</formula1>
    </dataValidation>
    <dataValidation type="list" allowBlank="1" showInputMessage="1" showErrorMessage="1" errorTitle="ESCLUSIONE DAL CALCOLO" error="Selezionare 'SI' se si vuole escludere la Fattura dal CALCOLO" sqref="AI91" xr:uid="{F87CD173-8646-4AE2-8FEA-1EB6FD5A4BE2}">
      <formula1>"SI,NO"</formula1>
    </dataValidation>
    <dataValidation type="list" allowBlank="1" showInputMessage="1" showErrorMessage="1" errorTitle="ESCLUSIONE DAL CALCOLO" error="Selezionare 'SI' se si vuole escludere la Fattura dal CALCOLO" sqref="AI92" xr:uid="{474C5144-E1B7-4A79-80BC-3247915FB486}">
      <formula1>"SI,NO"</formula1>
    </dataValidation>
    <dataValidation type="list" allowBlank="1" showInputMessage="1" showErrorMessage="1" errorTitle="ESCLUSIONE DAL CALCOLO" error="Selezionare 'SI' se si vuole escludere la Fattura dal CALCOLO" sqref="AI93" xr:uid="{11FE6478-28A4-4E5A-8AD5-AE1FBDEFA147}">
      <formula1>"SI,NO"</formula1>
    </dataValidation>
    <dataValidation type="list" allowBlank="1" showInputMessage="1" showErrorMessage="1" errorTitle="ESCLUSIONE DAL CALCOLO" error="Selezionare 'SI' se si vuole escludere la Fattura dal CALCOLO" sqref="AI94" xr:uid="{EC434C98-F1E7-4E50-B9BC-B17F174B9744}">
      <formula1>"SI,NO"</formula1>
    </dataValidation>
    <dataValidation type="list" allowBlank="1" showInputMessage="1" showErrorMessage="1" errorTitle="ESCLUSIONE DAL CALCOLO" error="Selezionare 'SI' se si vuole escludere la Fattura dal CALCOLO" sqref="AI95" xr:uid="{07B05C38-9F73-4535-8A0B-547D0D9825A7}">
      <formula1>"SI,NO"</formula1>
    </dataValidation>
    <dataValidation type="list" allowBlank="1" showInputMessage="1" showErrorMessage="1" errorTitle="ESCLUSIONE DAL CALCOLO" error="Selezionare 'SI' se si vuole escludere la Fattura dal CALCOLO" sqref="AI96" xr:uid="{5F0FB9AC-1AB9-4937-8899-4CA56A3A0469}">
      <formula1>"SI,NO"</formula1>
    </dataValidation>
    <dataValidation type="list" allowBlank="1" showInputMessage="1" showErrorMessage="1" errorTitle="ESCLUSIONE DAL CALCOLO" error="Selezionare 'SI' se si vuole escludere la Fattura dal CALCOLO" sqref="AI97" xr:uid="{FDB45B71-F751-4B6B-AABF-613CBD1588F7}">
      <formula1>"SI,NO"</formula1>
    </dataValidation>
    <dataValidation type="list" allowBlank="1" showInputMessage="1" showErrorMessage="1" errorTitle="ESCLUSIONE DAL CALCOLO" error="Selezionare 'SI' se si vuole escludere la Fattura dal CALCOLO" sqref="AI98" xr:uid="{08A197DE-17DF-4403-B491-60561E974F88}">
      <formula1>"SI,NO"</formula1>
    </dataValidation>
    <dataValidation type="list" allowBlank="1" showInputMessage="1" showErrorMessage="1" errorTitle="ESCLUSIONE DAL CALCOLO" error="Selezionare 'SI' se si vuole escludere la Fattura dal CALCOLO" sqref="AI99" xr:uid="{BD3A0C9C-D02D-412A-A49E-4039195BA30B}">
      <formula1>"SI,NO"</formula1>
    </dataValidation>
    <dataValidation type="list" allowBlank="1" showInputMessage="1" showErrorMessage="1" errorTitle="ESCLUSIONE DAL CALCOLO" error="Selezionare 'SI' se si vuole escludere la Fattura dal CALCOLO" sqref="AI100" xr:uid="{A9B308FC-8C68-4D2D-9913-F3498B71721A}">
      <formula1>"SI,NO"</formula1>
    </dataValidation>
    <dataValidation type="list" allowBlank="1" showInputMessage="1" showErrorMessage="1" errorTitle="ESCLUSIONE DAL CALCOLO" error="Selezionare 'SI' se si vuole escludere la Fattura dal CALCOLO" sqref="AI101" xr:uid="{31C4E3E2-0100-4018-B305-6A92F5F9B717}">
      <formula1>"SI,NO"</formula1>
    </dataValidation>
    <dataValidation type="list" allowBlank="1" showInputMessage="1" showErrorMessage="1" errorTitle="ESCLUSIONE DAL CALCOLO" error="Selezionare 'SI' se si vuole escludere la Fattura dal CALCOLO" sqref="AI102" xr:uid="{9A5EA124-8215-475C-BE66-251BF76B43E0}">
      <formula1>"SI,NO"</formula1>
    </dataValidation>
    <dataValidation type="list" allowBlank="1" showInputMessage="1" showErrorMessage="1" errorTitle="ESCLUSIONE DAL CALCOLO" error="Selezionare 'SI' se si vuole escludere la Fattura dal CALCOLO" sqref="AI103" xr:uid="{18D30C72-11AA-4E4D-A3DC-30E7607B16AE}">
      <formula1>"SI,NO"</formula1>
    </dataValidation>
    <dataValidation type="list" allowBlank="1" showInputMessage="1" showErrorMessage="1" errorTitle="ESCLUSIONE DAL CALCOLO" error="Selezionare 'SI' se si vuole escludere la Fattura dal CALCOLO" sqref="AI104" xr:uid="{47372507-883D-46C7-BB1F-C0845D7A6B39}">
      <formula1>"SI,NO"</formula1>
    </dataValidation>
    <dataValidation type="list" allowBlank="1" showInputMessage="1" showErrorMessage="1" errorTitle="ESCLUSIONE DAL CALCOLO" error="Selezionare 'SI' se si vuole escludere la Fattura dal CALCOLO" sqref="AI105" xr:uid="{41D4C43A-C83A-418F-9C0C-9BB37FD0FAA1}">
      <formula1>"SI,NO"</formula1>
    </dataValidation>
    <dataValidation type="list" allowBlank="1" showInputMessage="1" showErrorMessage="1" errorTitle="ESCLUSIONE DAL CALCOLO" error="Selezionare 'SI' se si vuole escludere la Fattura dal CALCOLO" sqref="AI106" xr:uid="{16DA658D-A040-4482-ABF5-3EBEC68ED83F}">
      <formula1>"SI,NO"</formula1>
    </dataValidation>
    <dataValidation type="list" allowBlank="1" showInputMessage="1" showErrorMessage="1" errorTitle="ESCLUSIONE DAL CALCOLO" error="Selezionare 'SI' se si vuole escludere la Fattura dal CALCOLO" sqref="AI107" xr:uid="{076D09F6-A13F-4CC3-9DC7-E6A6E83DB985}">
      <formula1>"SI,NO"</formula1>
    </dataValidation>
    <dataValidation type="list" allowBlank="1" showInputMessage="1" showErrorMessage="1" errorTitle="ESCLUSIONE DAL CALCOLO" error="Selezionare 'SI' se si vuole escludere la Fattura dal CALCOLO" sqref="AI108" xr:uid="{CC589D6E-2CD8-4E28-A4DC-68AEFAD7B288}">
      <formula1>"SI,NO"</formula1>
    </dataValidation>
    <dataValidation type="list" allowBlank="1" showInputMessage="1" showErrorMessage="1" errorTitle="ESCLUSIONE DAL CALCOLO" error="Selezionare 'SI' se si vuole escludere la Fattura dal CALCOLO" sqref="AI109" xr:uid="{0506E780-B394-4742-9BBC-1485D6D72AE0}">
      <formula1>"SI,NO"</formula1>
    </dataValidation>
    <dataValidation type="list" allowBlank="1" showInputMessage="1" showErrorMessage="1" errorTitle="ESCLUSIONE DAL CALCOLO" error="Selezionare 'SI' se si vuole escludere la Fattura dal CALCOLO" sqref="AI110" xr:uid="{61151964-1B9B-4142-80B8-20CEE2BF383F}">
      <formula1>"SI,NO"</formula1>
    </dataValidation>
    <dataValidation type="list" allowBlank="1" showInputMessage="1" showErrorMessage="1" errorTitle="ESCLUSIONE DAL CALCOLO" error="Selezionare 'SI' se si vuole escludere la Fattura dal CALCOLO" sqref="AI111" xr:uid="{920B4F2D-7F7B-42C1-8068-E7F7DB2B94FC}">
      <formula1>"SI,NO"</formula1>
    </dataValidation>
    <dataValidation type="list" allowBlank="1" showInputMessage="1" showErrorMessage="1" errorTitle="ESCLUSIONE DAL CALCOLO" error="Selezionare 'SI' se si vuole escludere la Fattura dal CALCOLO" sqref="AI112" xr:uid="{F3239602-BC89-4ADF-877A-1D58A414DF87}">
      <formula1>"SI,NO"</formula1>
    </dataValidation>
    <dataValidation type="list" allowBlank="1" showInputMessage="1" showErrorMessage="1" errorTitle="ESCLUSIONE DAL CALCOLO" error="Selezionare 'SI' se si vuole escludere la Fattura dal CALCOLO" sqref="AI113" xr:uid="{4AC41197-E866-4E9E-94E1-5E0E4EF2C909}">
      <formula1>"SI,NO"</formula1>
    </dataValidation>
    <dataValidation type="list" allowBlank="1" showInputMessage="1" showErrorMessage="1" errorTitle="ESCLUSIONE DAL CALCOLO" error="Selezionare 'SI' se si vuole escludere la Fattura dal CALCOLO" sqref="AI114" xr:uid="{AFC06568-2EB3-4D90-AA8D-4B1A6C3CCD99}">
      <formula1>"SI,NO"</formula1>
    </dataValidation>
    <dataValidation type="list" allowBlank="1" showInputMessage="1" showErrorMessage="1" errorTitle="ESCLUSIONE DAL CALCOLO" error="Selezionare 'SI' se si vuole escludere la Fattura dal CALCOLO" sqref="AI115" xr:uid="{6959533D-4CB3-45AF-9FBE-D0FDA6B4F623}">
      <formula1>"SI,NO"</formula1>
    </dataValidation>
    <dataValidation type="list" allowBlank="1" showInputMessage="1" showErrorMessage="1" errorTitle="ESCLUSIONE DAL CALCOLO" error="Selezionare 'SI' se si vuole escludere la Fattura dal CALCOLO" sqref="AI116" xr:uid="{A2758C26-1C05-4D08-B47B-25D917BA2431}">
      <formula1>"SI,NO"</formula1>
    </dataValidation>
    <dataValidation type="list" allowBlank="1" showInputMessage="1" showErrorMessage="1" errorTitle="ESCLUSIONE DAL CALCOLO" error="Selezionare 'SI' se si vuole escludere la Fattura dal CALCOLO" sqref="AI117" xr:uid="{0DA8FEF0-5B30-43A1-8C4C-B0279EFA0EF0}">
      <formula1>"SI,NO"</formula1>
    </dataValidation>
    <dataValidation type="list" allowBlank="1" showInputMessage="1" showErrorMessage="1" errorTitle="ESCLUSIONE DAL CALCOLO" error="Selezionare 'SI' se si vuole escludere la Fattura dal CALCOLO" sqref="AI118" xr:uid="{A98E8115-5A60-4B79-A8E9-FCCF9AF4F63E}">
      <formula1>"SI,NO"</formula1>
    </dataValidation>
    <dataValidation type="list" allowBlank="1" showInputMessage="1" showErrorMessage="1" errorTitle="ESCLUSIONE DAL CALCOLO" error="Selezionare 'SI' se si vuole escludere la Fattura dal CALCOLO" sqref="AI119" xr:uid="{07B98650-5252-4FFD-91DD-A6D42A433B11}">
      <formula1>"SI,NO"</formula1>
    </dataValidation>
    <dataValidation type="list" allowBlank="1" showInputMessage="1" showErrorMessage="1" errorTitle="ESCLUSIONE DAL CALCOLO" error="Selezionare 'SI' se si vuole escludere la Fattura dal CALCOLO" sqref="AI120" xr:uid="{4718AD24-87E2-47E0-946E-7483B3AD068E}">
      <formula1>"SI,NO"</formula1>
    </dataValidation>
    <dataValidation type="list" allowBlank="1" showInputMessage="1" showErrorMessage="1" errorTitle="ESCLUSIONE DAL CALCOLO" error="Selezionare 'SI' se si vuole escludere la Fattura dal CALCOLO" sqref="AI121" xr:uid="{A63B762E-613D-44E5-AD63-89E7A2262277}">
      <formula1>"SI,NO"</formula1>
    </dataValidation>
    <dataValidation type="list" allowBlank="1" showInputMessage="1" showErrorMessage="1" errorTitle="ESCLUSIONE DAL CALCOLO" error="Selezionare 'SI' se si vuole escludere la Fattura dal CALCOLO" sqref="AI122" xr:uid="{A0460455-07E6-4258-9CEE-BD7A9D6FDC35}">
      <formula1>"SI,NO"</formula1>
    </dataValidation>
    <dataValidation type="list" allowBlank="1" showInputMessage="1" showErrorMessage="1" errorTitle="ESCLUSIONE DAL CALCOLO" error="Selezionare 'SI' se si vuole escludere la Fattura dal CALCOLO" sqref="AI123" xr:uid="{28A316B2-A1C2-4E52-9A51-98D353C84CFE}">
      <formula1>"SI,NO"</formula1>
    </dataValidation>
    <dataValidation type="list" allowBlank="1" showInputMessage="1" showErrorMessage="1" errorTitle="ESCLUSIONE DAL CALCOLO" error="Selezionare 'SI' se si vuole escludere la Fattura dal CALCOLO" sqref="AI124" xr:uid="{42C94E75-71A5-4EEA-B91B-C91AC47915BF}">
      <formula1>"SI,NO"</formula1>
    </dataValidation>
    <dataValidation type="list" allowBlank="1" showInputMessage="1" showErrorMessage="1" errorTitle="ESCLUSIONE DAL CALCOLO" error="Selezionare 'SI' se si vuole escludere la Fattura dal CALCOLO" sqref="AI125" xr:uid="{9A07BACB-4CA2-4117-B8CB-3FBB250FCBD3}">
      <formula1>"SI,NO"</formula1>
    </dataValidation>
    <dataValidation type="list" allowBlank="1" showInputMessage="1" showErrorMessage="1" errorTitle="ESCLUSIONE DAL CALCOLO" error="Selezionare 'SI' se si vuole escludere la Fattura dal CALCOLO" sqref="AI126" xr:uid="{7813D508-802D-4499-9D5F-CE9B245A0C8B}">
      <formula1>"SI,NO"</formula1>
    </dataValidation>
    <dataValidation type="list" allowBlank="1" showInputMessage="1" showErrorMessage="1" errorTitle="ESCLUSIONE DAL CALCOLO" error="Selezionare 'SI' se si vuole escludere la Fattura dal CALCOLO" sqref="AI127" xr:uid="{9438375F-1A99-49E6-98A3-7B502C56833E}">
      <formula1>"SI,NO"</formula1>
    </dataValidation>
    <dataValidation type="list" allowBlank="1" showInputMessage="1" showErrorMessage="1" errorTitle="ESCLUSIONE DAL CALCOLO" error="Selezionare 'SI' se si vuole escludere la Fattura dal CALCOLO" sqref="AI128" xr:uid="{81E81F78-6B26-4973-B298-E58F4D52B97D}">
      <formula1>"SI,NO"</formula1>
    </dataValidation>
    <dataValidation type="list" allowBlank="1" showInputMessage="1" showErrorMessage="1" errorTitle="ESCLUSIONE DAL CALCOLO" error="Selezionare 'SI' se si vuole escludere la Fattura dal CALCOLO" sqref="AI129" xr:uid="{7201FE80-26CE-4C07-A6AF-C8E0F058E523}">
      <formula1>"SI,NO"</formula1>
    </dataValidation>
    <dataValidation type="list" allowBlank="1" showInputMessage="1" showErrorMessage="1" errorTitle="ESCLUSIONE DAL CALCOLO" error="Selezionare 'SI' se si vuole escludere la Fattura dal CALCOLO" sqref="AI130" xr:uid="{FE534DF5-3609-4A2A-ADF7-3784987908F2}">
      <formula1>"SI,NO"</formula1>
    </dataValidation>
    <dataValidation type="list" allowBlank="1" showInputMessage="1" showErrorMessage="1" errorTitle="ESCLUSIONE DAL CALCOLO" error="Selezionare 'SI' se si vuole escludere la Fattura dal CALCOLO" sqref="AI131" xr:uid="{6410C84B-A478-41B8-9626-B59669516AAB}">
      <formula1>"SI,NO"</formula1>
    </dataValidation>
    <dataValidation type="list" allowBlank="1" showInputMessage="1" showErrorMessage="1" errorTitle="ESCLUSIONE DAL CALCOLO" error="Selezionare 'SI' se si vuole escludere la Fattura dal CALCOLO" sqref="AI132" xr:uid="{5391C835-DF87-4BF4-B0DE-CE09EDC0EA53}">
      <formula1>"SI,NO"</formula1>
    </dataValidation>
    <dataValidation type="list" allowBlank="1" showInputMessage="1" showErrorMessage="1" errorTitle="ESCLUSIONE DAL CALCOLO" error="Selezionare 'SI' se si vuole escludere la Fattura dal CALCOLO" sqref="AI133" xr:uid="{D5D6475E-BDD3-4D4F-9C76-BA902145A05B}">
      <formula1>"SI,NO"</formula1>
    </dataValidation>
    <dataValidation type="list" allowBlank="1" showInputMessage="1" showErrorMessage="1" errorTitle="ESCLUSIONE DAL CALCOLO" error="Selezionare 'SI' se si vuole escludere la Fattura dal CALCOLO" sqref="AI134" xr:uid="{A47E79E7-DCD4-4A90-A0FB-89CBA6EF7547}">
      <formula1>"SI,NO"</formula1>
    </dataValidation>
    <dataValidation type="list" allowBlank="1" showInputMessage="1" showErrorMessage="1" errorTitle="ESCLUSIONE DAL CALCOLO" error="Selezionare 'SI' se si vuole escludere la Fattura dal CALCOLO" sqref="AI135" xr:uid="{3A9BA657-BD97-43CB-A7B4-A0F502ACC4AC}">
      <formula1>"SI,NO"</formula1>
    </dataValidation>
    <dataValidation type="list" allowBlank="1" showInputMessage="1" showErrorMessage="1" errorTitle="ESCLUSIONE DAL CALCOLO" error="Selezionare 'SI' se si vuole escludere la Fattura dal CALCOLO" sqref="AI136" xr:uid="{8FAB23EB-9BE1-4618-A864-F2C50DF6C63E}">
      <formula1>"SI,NO"</formula1>
    </dataValidation>
    <dataValidation type="list" allowBlank="1" showInputMessage="1" showErrorMessage="1" errorTitle="ESCLUSIONE DAL CALCOLO" error="Selezionare 'SI' se si vuole escludere la Fattura dal CALCOLO" sqref="AI137" xr:uid="{59A780B7-238B-4B69-A4E2-B6EECEAAF8C0}">
      <formula1>"SI,NO"</formula1>
    </dataValidation>
    <dataValidation type="list" allowBlank="1" showInputMessage="1" showErrorMessage="1" errorTitle="ESCLUSIONE DAL CALCOLO" error="Selezionare 'SI' se si vuole escludere la Fattura dal CALCOLO" sqref="AI138" xr:uid="{210EC793-83BE-4DF7-8467-ED43A2C66A77}">
      <formula1>"SI,NO"</formula1>
    </dataValidation>
    <dataValidation type="list" allowBlank="1" showInputMessage="1" showErrorMessage="1" errorTitle="ESCLUSIONE DAL CALCOLO" error="Selezionare 'SI' se si vuole escludere la Fattura dal CALCOLO" sqref="AI139" xr:uid="{3A9E2C82-4F59-4D7E-896F-251D3D234233}">
      <formula1>"SI,NO"</formula1>
    </dataValidation>
    <dataValidation type="list" allowBlank="1" showInputMessage="1" showErrorMessage="1" errorTitle="ESCLUSIONE DAL CALCOLO" error="Selezionare 'SI' se si vuole escludere la Fattura dal CALCOLO" sqref="AI140" xr:uid="{C0EB17D4-B4FE-4674-AD51-8684D06DEC61}">
      <formula1>"SI,NO"</formula1>
    </dataValidation>
    <dataValidation type="list" allowBlank="1" showInputMessage="1" showErrorMessage="1" errorTitle="ESCLUSIONE DAL CALCOLO" error="Selezionare 'SI' se si vuole escludere la Fattura dal CALCOLO" sqref="AI141" xr:uid="{F0ED9DF4-B8AB-4FED-BF2B-72B4B2A0F893}">
      <formula1>"SI,NO"</formula1>
    </dataValidation>
    <dataValidation type="list" allowBlank="1" showInputMessage="1" showErrorMessage="1" errorTitle="ESCLUSIONE DAL CALCOLO" error="Selezionare 'SI' se si vuole escludere la Fattura dal CALCOLO" sqref="AI142" xr:uid="{934CED73-1690-4AEA-BBA9-858FD6EBEF9D}">
      <formula1>"SI,NO"</formula1>
    </dataValidation>
    <dataValidation type="list" allowBlank="1" showInputMessage="1" showErrorMessage="1" errorTitle="ESCLUSIONE DAL CALCOLO" error="Selezionare 'SI' se si vuole escludere la Fattura dal CALCOLO" sqref="AI143" xr:uid="{D16E9795-E926-400A-B6F1-8E49E13EB02D}">
      <formula1>"SI,NO"</formula1>
    </dataValidation>
    <dataValidation type="list" allowBlank="1" showInputMessage="1" showErrorMessage="1" errorTitle="ESCLUSIONE DAL CALCOLO" error="Selezionare 'SI' se si vuole escludere la Fattura dal CALCOLO" sqref="AI144" xr:uid="{F0C83CBB-D0B7-492D-A27A-CA0D9822C75E}">
      <formula1>"SI,NO"</formula1>
    </dataValidation>
    <dataValidation type="list" allowBlank="1" showInputMessage="1" showErrorMessage="1" errorTitle="ESCLUSIONE DAL CALCOLO" error="Selezionare 'SI' se si vuole escludere la Fattura dal CALCOLO" sqref="AI145" xr:uid="{9AFD515E-6D49-4D34-8C69-F88F6984C9F0}">
      <formula1>"SI,NO"</formula1>
    </dataValidation>
    <dataValidation type="list" allowBlank="1" showInputMessage="1" showErrorMessage="1" errorTitle="ESCLUSIONE DAL CALCOLO" error="Selezionare 'SI' se si vuole escludere la Fattura dal CALCOLO" sqref="AI146" xr:uid="{3968816D-3BC2-4499-A906-2E284E7F699E}">
      <formula1>"SI,NO"</formula1>
    </dataValidation>
    <dataValidation type="list" allowBlank="1" showInputMessage="1" showErrorMessage="1" errorTitle="ESCLUSIONE DAL CALCOLO" error="Selezionare 'SI' se si vuole escludere la Fattura dal CALCOLO" sqref="AI147" xr:uid="{562984F9-991E-469F-B4D6-6DE6F57018F3}">
      <formula1>"SI,NO"</formula1>
    </dataValidation>
    <dataValidation type="list" allowBlank="1" showInputMessage="1" showErrorMessage="1" errorTitle="ESCLUSIONE DAL CALCOLO" error="Selezionare 'SI' se si vuole escludere la Fattura dal CALCOLO" sqref="AI148" xr:uid="{678EBFA1-2FD9-4EDC-A9EB-698EA80C77B6}">
      <formula1>"SI,NO"</formula1>
    </dataValidation>
    <dataValidation type="list" allowBlank="1" showInputMessage="1" showErrorMessage="1" errorTitle="ESCLUSIONE DAL CALCOLO" error="Selezionare 'SI' se si vuole escludere la Fattura dal CALCOLO" sqref="AI149" xr:uid="{8C140D91-56F0-40F3-8914-56980DAC4D29}">
      <formula1>"SI,NO"</formula1>
    </dataValidation>
    <dataValidation type="list" allowBlank="1" showInputMessage="1" showErrorMessage="1" errorTitle="ESCLUSIONE DAL CALCOLO" error="Selezionare 'SI' se si vuole escludere la Fattura dal CALCOLO" sqref="AI150" xr:uid="{D85A99A1-5178-4651-AA3F-549308B46797}">
      <formula1>"SI,NO"</formula1>
    </dataValidation>
    <dataValidation type="list" allowBlank="1" showInputMessage="1" showErrorMessage="1" errorTitle="ESCLUSIONE DAL CALCOLO" error="Selezionare 'SI' se si vuole escludere la Fattura dal CALCOLO" sqref="AI151" xr:uid="{A2C93B5F-9C73-4778-AF9D-FBDBB3063A0D}">
      <formula1>"SI,NO"</formula1>
    </dataValidation>
    <dataValidation type="list" allowBlank="1" showInputMessage="1" showErrorMessage="1" errorTitle="ESCLUSIONE DAL CALCOLO" error="Selezionare 'SI' se si vuole escludere la Fattura dal CALCOLO" sqref="AI152" xr:uid="{6DEE5EE0-2469-4E39-94CD-823CFDE7B766}">
      <formula1>"SI,NO"</formula1>
    </dataValidation>
    <dataValidation type="list" allowBlank="1" showInputMessage="1" showErrorMessage="1" errorTitle="ESCLUSIONE DAL CALCOLO" error="Selezionare 'SI' se si vuole escludere la Fattura dal CALCOLO" sqref="AI153" xr:uid="{E50AF0AB-57BD-45D2-9189-F108D545F1FC}">
      <formula1>"SI,NO"</formula1>
    </dataValidation>
    <dataValidation type="list" allowBlank="1" showInputMessage="1" showErrorMessage="1" errorTitle="ESCLUSIONE DAL CALCOLO" error="Selezionare 'SI' se si vuole escludere la Fattura dal CALCOLO" sqref="AI154" xr:uid="{D62DB589-BC7F-4853-8221-5468FFC2BC77}">
      <formula1>"SI,NO"</formula1>
    </dataValidation>
    <dataValidation type="list" allowBlank="1" showInputMessage="1" showErrorMessage="1" errorTitle="ESCLUSIONE DAL CALCOLO" error="Selezionare 'SI' se si vuole escludere la Fattura dal CALCOLO" sqref="AI155" xr:uid="{6CD2EEF1-C41E-442B-B73E-1859221D3C50}">
      <formula1>"SI,NO"</formula1>
    </dataValidation>
    <dataValidation type="list" allowBlank="1" showInputMessage="1" showErrorMessage="1" errorTitle="ESCLUSIONE DAL CALCOLO" error="Selezionare 'SI' se si vuole escludere la Fattura dal CALCOLO" sqref="AI156" xr:uid="{96358C6F-B182-4DA2-BEF2-F130A789521F}">
      <formula1>"SI,NO"</formula1>
    </dataValidation>
    <dataValidation type="list" allowBlank="1" showInputMessage="1" showErrorMessage="1" errorTitle="ESCLUSIONE DAL CALCOLO" error="Selezionare 'SI' se si vuole escludere la Fattura dal CALCOLO" sqref="AI157" xr:uid="{83191D1C-7CFB-409F-85F5-0AFCE4E59AC3}">
      <formula1>"SI,NO"</formula1>
    </dataValidation>
    <dataValidation type="list" allowBlank="1" showInputMessage="1" showErrorMessage="1" errorTitle="ESCLUSIONE DAL CALCOLO" error="Selezionare 'SI' se si vuole escludere la Fattura dal CALCOLO" sqref="AI158" xr:uid="{3C0C16D6-F6F0-4397-883C-BBE3BF04C570}">
      <formula1>"SI,NO"</formula1>
    </dataValidation>
    <dataValidation type="list" allowBlank="1" showInputMessage="1" showErrorMessage="1" errorTitle="ESCLUSIONE DAL CALCOLO" error="Selezionare 'SI' se si vuole escludere la Fattura dal CALCOLO" sqref="AI159" xr:uid="{67BF581F-8FC0-4E2D-B83A-B9FA348EF9BE}">
      <formula1>"SI,NO"</formula1>
    </dataValidation>
    <dataValidation type="list" allowBlank="1" showInputMessage="1" showErrorMessage="1" errorTitle="ESCLUSIONE DAL CALCOLO" error="Selezionare 'SI' se si vuole escludere la Fattura dal CALCOLO" sqref="AI160" xr:uid="{B753821A-28E6-4730-9BEF-20AB0795114B}">
      <formula1>"SI,NO"</formula1>
    </dataValidation>
    <dataValidation type="list" allowBlank="1" showInputMessage="1" showErrorMessage="1" errorTitle="ESCLUSIONE DAL CALCOLO" error="Selezionare 'SI' se si vuole escludere la Fattura dal CALCOLO" sqref="AI161" xr:uid="{41E7ABBF-A6D4-4010-AE4C-74FAF0B3D6C3}">
      <formula1>"SI,NO"</formula1>
    </dataValidation>
    <dataValidation type="list" allowBlank="1" showInputMessage="1" showErrorMessage="1" errorTitle="ESCLUSIONE DAL CALCOLO" error="Selezionare 'SI' se si vuole escludere la Fattura dal CALCOLO" sqref="AI162" xr:uid="{9F47C512-D138-4A9F-AE56-084CB2290E1B}">
      <formula1>"SI,NO"</formula1>
    </dataValidation>
    <dataValidation type="list" allowBlank="1" showInputMessage="1" showErrorMessage="1" errorTitle="ESCLUSIONE DAL CALCOLO" error="Selezionare 'SI' se si vuole escludere la Fattura dal CALCOLO" sqref="AI163" xr:uid="{A32DDB31-F2BF-418A-A80B-07C8EB017A66}">
      <formula1>"SI,NO"</formula1>
    </dataValidation>
    <dataValidation type="list" allowBlank="1" showInputMessage="1" showErrorMessage="1" errorTitle="ESCLUSIONE DAL CALCOLO" error="Selezionare 'SI' se si vuole escludere la Fattura dal CALCOLO" sqref="AI164" xr:uid="{765E48F8-1439-4110-9301-1090F6D13B7D}">
      <formula1>"SI,NO"</formula1>
    </dataValidation>
    <dataValidation type="list" allowBlank="1" showInputMessage="1" showErrorMessage="1" errorTitle="ESCLUSIONE DAL CALCOLO" error="Selezionare 'SI' se si vuole escludere la Fattura dal CALCOLO" sqref="AI165" xr:uid="{65977A8C-5CE1-4979-BF78-F617A9EDF5E6}">
      <formula1>"SI,NO"</formula1>
    </dataValidation>
    <dataValidation type="list" allowBlank="1" showInputMessage="1" showErrorMessage="1" errorTitle="ESCLUSIONE DAL CALCOLO" error="Selezionare 'SI' se si vuole escludere la Fattura dal CALCOLO" sqref="AI166" xr:uid="{1A086931-C911-4631-AD63-44B78DDE9CCD}">
      <formula1>"SI,NO"</formula1>
    </dataValidation>
    <dataValidation type="list" allowBlank="1" showInputMessage="1" showErrorMessage="1" errorTitle="ESCLUSIONE DAL CALCOLO" error="Selezionare 'SI' se si vuole escludere la Fattura dal CALCOLO" sqref="AI167" xr:uid="{2CB5DF81-3BD7-4B24-AA4C-B262578596C3}">
      <formula1>"SI,NO"</formula1>
    </dataValidation>
    <dataValidation type="list" allowBlank="1" showInputMessage="1" showErrorMessage="1" errorTitle="ESCLUSIONE DAL CALCOLO" error="Selezionare 'SI' se si vuole escludere la Fattura dal CALCOLO" sqref="AI168" xr:uid="{2993C6D4-31C5-4B7A-B91F-AEAA5ED54A79}">
      <formula1>"SI,NO"</formula1>
    </dataValidation>
    <dataValidation type="list" allowBlank="1" showInputMessage="1" showErrorMessage="1" errorTitle="ESCLUSIONE DAL CALCOLO" error="Selezionare 'SI' se si vuole escludere la Fattura dal CALCOLO" sqref="AI169" xr:uid="{857C5F12-4161-4B7F-A1E7-0EF41F173B86}">
      <formula1>"SI,NO"</formula1>
    </dataValidation>
    <dataValidation type="list" allowBlank="1" showInputMessage="1" showErrorMessage="1" errorTitle="ESCLUSIONE DAL CALCOLO" error="Selezionare 'SI' se si vuole escludere la Fattura dal CALCOLO" sqref="AI170" xr:uid="{AC44AA15-3486-424E-BCA2-D229D57CAD75}">
      <formula1>"SI,NO"</formula1>
    </dataValidation>
    <dataValidation type="list" allowBlank="1" showInputMessage="1" showErrorMessage="1" errorTitle="ESCLUSIONE DAL CALCOLO" error="Selezionare 'SI' se si vuole escludere la Fattura dal CALCOLO" sqref="AI171" xr:uid="{81A0D876-8A56-4E1B-AFAE-E5E0AA0EC6F7}">
      <formula1>"SI,NO"</formula1>
    </dataValidation>
    <dataValidation type="list" allowBlank="1" showInputMessage="1" showErrorMessage="1" errorTitle="ESCLUSIONE DAL CALCOLO" error="Selezionare 'SI' se si vuole escludere la Fattura dal CALCOLO" sqref="AI172" xr:uid="{C99F315C-FC47-40B8-B048-3353B17BFA72}">
      <formula1>"SI,NO"</formula1>
    </dataValidation>
    <dataValidation type="list" allowBlank="1" showInputMessage="1" showErrorMessage="1" errorTitle="ESCLUSIONE DAL CALCOLO" error="Selezionare 'SI' se si vuole escludere la Fattura dal CALCOLO" sqref="AI173" xr:uid="{FE17119F-F249-4EBC-9381-B4D49ED9C2BE}">
      <formula1>"SI,NO"</formula1>
    </dataValidation>
    <dataValidation type="list" allowBlank="1" showInputMessage="1" showErrorMessage="1" errorTitle="ESCLUSIONE DAL CALCOLO" error="Selezionare 'SI' se si vuole escludere la Fattura dal CALCOLO" sqref="AI174" xr:uid="{F5B81D56-7205-42A7-8AFE-4EB6FA4A322E}">
      <formula1>"SI,NO"</formula1>
    </dataValidation>
    <dataValidation type="list" allowBlank="1" showInputMessage="1" showErrorMessage="1" errorTitle="ESCLUSIONE DAL CALCOLO" error="Selezionare 'SI' se si vuole escludere la Fattura dal CALCOLO" sqref="AI175" xr:uid="{1132DCC2-3722-4040-AD7B-54CEEDF8E102}">
      <formula1>"SI,NO"</formula1>
    </dataValidation>
    <dataValidation type="list" allowBlank="1" showInputMessage="1" showErrorMessage="1" errorTitle="ESCLUSIONE DAL CALCOLO" error="Selezionare 'SI' se si vuole escludere la Fattura dal CALCOLO" sqref="AI176" xr:uid="{F311929A-444F-4622-8FCB-52323D602BCB}">
      <formula1>"SI,NO"</formula1>
    </dataValidation>
    <dataValidation type="list" allowBlank="1" showInputMessage="1" showErrorMessage="1" errorTitle="ESCLUSIONE DAL CALCOLO" error="Selezionare 'SI' se si vuole escludere la Fattura dal CALCOLO" sqref="AI177" xr:uid="{2CA2F516-E97E-49B2-AA29-C26B21AC02BA}">
      <formula1>"SI,NO"</formula1>
    </dataValidation>
    <dataValidation type="list" allowBlank="1" showInputMessage="1" showErrorMessage="1" errorTitle="ESCLUSIONE DAL CALCOLO" error="Selezionare 'SI' se si vuole escludere la Fattura dal CALCOLO" sqref="AI178" xr:uid="{816FBBFB-A3A1-4352-AC58-3FEB7E4436BD}">
      <formula1>"SI,NO"</formula1>
    </dataValidation>
    <dataValidation type="list" allowBlank="1" showInputMessage="1" showErrorMessage="1" errorTitle="ESCLUSIONE DAL CALCOLO" error="Selezionare 'SI' se si vuole escludere la Fattura dal CALCOLO" sqref="AI179" xr:uid="{E9FAF47D-DE32-47E4-9945-3BC7114DBDCF}">
      <formula1>"SI,NO"</formula1>
    </dataValidation>
    <dataValidation type="list" allowBlank="1" showInputMessage="1" showErrorMessage="1" errorTitle="ESCLUSIONE DAL CALCOLO" error="Selezionare 'SI' se si vuole escludere la Fattura dal CALCOLO" sqref="AI180" xr:uid="{641BB084-7868-47B4-9F4E-3FE9F82F9D21}">
      <formula1>"SI,NO"</formula1>
    </dataValidation>
    <dataValidation type="list" allowBlank="1" showInputMessage="1" showErrorMessage="1" errorTitle="ESCLUSIONE DAL CALCOLO" error="Selezionare 'SI' se si vuole escludere la Fattura dal CALCOLO" sqref="AI181" xr:uid="{8F96194D-71AC-42EF-936D-3B1F87F6A7DA}">
      <formula1>"SI,NO"</formula1>
    </dataValidation>
    <dataValidation type="list" allowBlank="1" showInputMessage="1" showErrorMessage="1" errorTitle="ESCLUSIONE DAL CALCOLO" error="Selezionare 'SI' se si vuole escludere la Fattura dal CALCOLO" sqref="AI182" xr:uid="{1BD27146-C323-44DE-9610-8A1F653CDB43}">
      <formula1>"SI,NO"</formula1>
    </dataValidation>
    <dataValidation type="list" allowBlank="1" showInputMessage="1" showErrorMessage="1" errorTitle="ESCLUSIONE DAL CALCOLO" error="Selezionare 'SI' se si vuole escludere la Fattura dal CALCOLO" sqref="AI183" xr:uid="{82659134-1BF8-420F-958B-D73AEE2DB221}">
      <formula1>"SI,NO"</formula1>
    </dataValidation>
    <dataValidation type="list" allowBlank="1" showInputMessage="1" showErrorMessage="1" errorTitle="ESCLUSIONE DAL CALCOLO" error="Selezionare 'SI' se si vuole escludere la Fattura dal CALCOLO" sqref="AI184" xr:uid="{8048168A-30E1-4368-84CE-3B4734078771}">
      <formula1>"SI,NO"</formula1>
    </dataValidation>
    <dataValidation type="list" allowBlank="1" showInputMessage="1" showErrorMessage="1" errorTitle="ESCLUSIONE DAL CALCOLO" error="Selezionare 'SI' se si vuole escludere la Fattura dal CALCOLO" sqref="AI185" xr:uid="{612BA11E-9345-46CE-A25B-10BB9FFDE297}">
      <formula1>"SI,NO"</formula1>
    </dataValidation>
    <dataValidation type="list" allowBlank="1" showInputMessage="1" showErrorMessage="1" errorTitle="ESCLUSIONE DAL CALCOLO" error="Selezionare 'SI' se si vuole escludere la Fattura dal CALCOLO" sqref="AI186" xr:uid="{9D92870D-69A0-4239-B7AA-F7B6F8B81420}">
      <formula1>"SI,NO"</formula1>
    </dataValidation>
    <dataValidation type="list" allowBlank="1" showInputMessage="1" showErrorMessage="1" errorTitle="ESCLUSIONE DAL CALCOLO" error="Selezionare 'SI' se si vuole escludere la Fattura dal CALCOLO" sqref="AI187" xr:uid="{B3DBBC45-8003-45C4-8189-C0FF74A5C773}">
      <formula1>"SI,NO"</formula1>
    </dataValidation>
    <dataValidation type="list" allowBlank="1" showInputMessage="1" showErrorMessage="1" errorTitle="ESCLUSIONE DAL CALCOLO" error="Selezionare 'SI' se si vuole escludere la Fattura dal CALCOLO" sqref="AI188" xr:uid="{06E8BC3D-8EA9-4FC9-BC63-1C5D429EC31A}">
      <formula1>"SI,NO"</formula1>
    </dataValidation>
    <dataValidation type="list" allowBlank="1" showInputMessage="1" showErrorMessage="1" errorTitle="ESCLUSIONE DAL CALCOLO" error="Selezionare 'SI' se si vuole escludere la Fattura dal CALCOLO" sqref="AI189" xr:uid="{E239482A-A507-46FF-A3CD-495D76D03C50}">
      <formula1>"SI,NO"</formula1>
    </dataValidation>
    <dataValidation type="list" allowBlank="1" showInputMessage="1" showErrorMessage="1" errorTitle="ESCLUSIONE DAL CALCOLO" error="Selezionare 'SI' se si vuole escludere la Fattura dal CALCOLO" sqref="AI190" xr:uid="{65B743C5-AE1F-4294-9D70-822181B336AD}">
      <formula1>"SI,NO"</formula1>
    </dataValidation>
    <dataValidation type="list" allowBlank="1" showInputMessage="1" showErrorMessage="1" errorTitle="ESCLUSIONE DAL CALCOLO" error="Selezionare 'SI' se si vuole escludere la Fattura dal CALCOLO" sqref="AI191" xr:uid="{362C796E-846F-4AEF-90E3-97A2DF36E9EB}">
      <formula1>"SI,NO"</formula1>
    </dataValidation>
    <dataValidation type="list" allowBlank="1" showInputMessage="1" showErrorMessage="1" errorTitle="ESCLUSIONE DAL CALCOLO" error="Selezionare 'SI' se si vuole escludere la Fattura dal CALCOLO" sqref="AI192" xr:uid="{4C98C5DC-DC1A-4EEB-8A8A-5699FE566760}">
      <formula1>"SI,NO"</formula1>
    </dataValidation>
    <dataValidation type="list" allowBlank="1" showInputMessage="1" showErrorMessage="1" errorTitle="ESCLUSIONE DAL CALCOLO" error="Selezionare 'SI' se si vuole escludere la Fattura dal CALCOLO" sqref="AI193" xr:uid="{96475D88-E502-4921-A787-119CB493E30C}">
      <formula1>"SI,NO"</formula1>
    </dataValidation>
    <dataValidation type="list" allowBlank="1" showInputMessage="1" showErrorMessage="1" errorTitle="ESCLUSIONE DAL CALCOLO" error="Selezionare 'SI' se si vuole escludere la Fattura dal CALCOLO" sqref="AI194" xr:uid="{2A34AED2-3251-4F68-8001-F7E732C6DF15}">
      <formula1>"SI,NO"</formula1>
    </dataValidation>
    <dataValidation type="list" allowBlank="1" showInputMessage="1" showErrorMessage="1" errorTitle="ESCLUSIONE DAL CALCOLO" error="Selezionare 'SI' se si vuole escludere la Fattura dal CALCOLO" sqref="AI195" xr:uid="{F92F8763-DD7B-411B-8EF8-DDF02FC9C454}">
      <formula1>"SI,NO"</formula1>
    </dataValidation>
    <dataValidation type="list" allowBlank="1" showInputMessage="1" showErrorMessage="1" errorTitle="ESCLUSIONE DAL CALCOLO" error="Selezionare 'SI' se si vuole escludere la Fattura dal CALCOLO" sqref="AI196" xr:uid="{D3A063ED-9C4F-401F-9914-B87E53D450D3}">
      <formula1>"SI,NO"</formula1>
    </dataValidation>
    <dataValidation type="list" allowBlank="1" showInputMessage="1" showErrorMessage="1" errorTitle="ESCLUSIONE DAL CALCOLO" error="Selezionare 'SI' se si vuole escludere la Fattura dal CALCOLO" sqref="AI197" xr:uid="{5D221811-3009-4CFC-9BCD-A939FCF10484}">
      <formula1>"SI,NO"</formula1>
    </dataValidation>
    <dataValidation type="list" allowBlank="1" showInputMessage="1" showErrorMessage="1" errorTitle="ESCLUSIONE DAL CALCOLO" error="Selezionare 'SI' se si vuole escludere la Fattura dal CALCOLO" sqref="AI198" xr:uid="{DA69990E-C5B3-42D5-A5BC-B52D545C821D}">
      <formula1>"SI,NO"</formula1>
    </dataValidation>
    <dataValidation type="list" allowBlank="1" showInputMessage="1" showErrorMessage="1" errorTitle="ESCLUSIONE DAL CALCOLO" error="Selezionare 'SI' se si vuole escludere la Fattura dal CALCOLO" sqref="AI199" xr:uid="{F87AD79F-F746-4FA3-B7DF-F78E40844175}">
      <formula1>"SI,NO"</formula1>
    </dataValidation>
    <dataValidation type="list" allowBlank="1" showInputMessage="1" showErrorMessage="1" errorTitle="ESCLUSIONE DAL CALCOLO" error="Selezionare 'SI' se si vuole escludere la Fattura dal CALCOLO" sqref="AI200" xr:uid="{B97CBD4F-119A-4E2F-AB47-BFD6A5E34A78}">
      <formula1>"SI,NO"</formula1>
    </dataValidation>
    <dataValidation type="list" allowBlank="1" showInputMessage="1" showErrorMessage="1" errorTitle="ESCLUSIONE DAL CALCOLO" error="Selezionare 'SI' se si vuole escludere la Fattura dal CALCOLO" sqref="AI201" xr:uid="{116137A5-6062-4E47-BA88-1FE88C8556A8}">
      <formula1>"SI,NO"</formula1>
    </dataValidation>
    <dataValidation type="list" allowBlank="1" showInputMessage="1" showErrorMessage="1" errorTitle="ESCLUSIONE DAL CALCOLO" error="Selezionare 'SI' se si vuole escludere la Fattura dal CALCOLO" sqref="AI202" xr:uid="{7F8F1C1C-C228-459D-876C-639949F7A901}">
      <formula1>"SI,NO"</formula1>
    </dataValidation>
    <dataValidation type="list" allowBlank="1" showInputMessage="1" showErrorMessage="1" errorTitle="ESCLUSIONE DAL CALCOLO" error="Selezionare 'SI' se si vuole escludere la Fattura dal CALCOLO" sqref="AI203" xr:uid="{376AA84F-E2C3-44FE-B0A9-B18B49E0BC7B}">
      <formula1>"SI,NO"</formula1>
    </dataValidation>
    <dataValidation type="list" allowBlank="1" showInputMessage="1" showErrorMessage="1" errorTitle="ESCLUSIONE DAL CALCOLO" error="Selezionare 'SI' se si vuole escludere la Fattura dal CALCOLO" sqref="AI204" xr:uid="{696FEBB0-4F41-464A-BD6E-80D846F31AC0}">
      <formula1>"SI,NO"</formula1>
    </dataValidation>
    <dataValidation type="list" allowBlank="1" showInputMessage="1" showErrorMessage="1" errorTitle="ESCLUSIONE DAL CALCOLO" error="Selezionare 'SI' se si vuole escludere la Fattura dal CALCOLO" sqref="AI205" xr:uid="{873B7B58-616B-4F97-985E-EC3CF9D6D1DC}">
      <formula1>"SI,NO"</formula1>
    </dataValidation>
    <dataValidation type="list" allowBlank="1" showInputMessage="1" showErrorMessage="1" errorTitle="ESCLUSIONE DAL CALCOLO" error="Selezionare 'SI' se si vuole escludere la Fattura dal CALCOLO" sqref="AI206" xr:uid="{70A80A3B-25B9-4BA9-B571-1073E0401288}">
      <formula1>"SI,NO"</formula1>
    </dataValidation>
    <dataValidation type="list" allowBlank="1" showInputMessage="1" showErrorMessage="1" errorTitle="ESCLUSIONE DAL CALCOLO" error="Selezionare 'SI' se si vuole escludere la Fattura dal CALCOLO" sqref="AI207" xr:uid="{2A2F63D2-9700-4919-B04E-A773B97C6C13}">
      <formula1>"SI,NO"</formula1>
    </dataValidation>
    <dataValidation type="list" allowBlank="1" showInputMessage="1" showErrorMessage="1" errorTitle="ESCLUSIONE DAL CALCOLO" error="Selezionare 'SI' se si vuole escludere la Fattura dal CALCOLO" sqref="AI208" xr:uid="{A0BF6191-AA0F-4BD2-971A-A2CC67000409}">
      <formula1>"SI,NO"</formula1>
    </dataValidation>
    <dataValidation type="list" allowBlank="1" showInputMessage="1" showErrorMessage="1" errorTitle="ESCLUSIONE DAL CALCOLO" error="Selezionare 'SI' se si vuole escludere la Fattura dal CALCOLO" sqref="AI209" xr:uid="{74C62979-E153-4093-A858-4688A40B89B0}">
      <formula1>"SI,NO"</formula1>
    </dataValidation>
    <dataValidation type="list" allowBlank="1" showInputMessage="1" showErrorMessage="1" errorTitle="ESCLUSIONE DAL CALCOLO" error="Selezionare 'SI' se si vuole escludere la Fattura dal CALCOLO" sqref="AI210" xr:uid="{33853FCC-7245-4E3A-A790-1993067ED6B4}">
      <formula1>"SI,NO"</formula1>
    </dataValidation>
    <dataValidation type="list" allowBlank="1" showInputMessage="1" showErrorMessage="1" errorTitle="ESCLUSIONE DAL CALCOLO" error="Selezionare 'SI' se si vuole escludere la Fattura dal CALCOLO" sqref="AI211" xr:uid="{E735AD4C-1BC7-4E7E-901B-3A6E6E16AF6D}">
      <formula1>"SI,NO"</formula1>
    </dataValidation>
    <dataValidation type="list" allowBlank="1" showInputMessage="1" showErrorMessage="1" errorTitle="ESCLUSIONE DAL CALCOLO" error="Selezionare 'SI' se si vuole escludere la Fattura dal CALCOLO" sqref="AI212" xr:uid="{66976B1D-68E2-40AB-93CC-8F2BD50E283C}">
      <formula1>"SI,NO"</formula1>
    </dataValidation>
    <dataValidation type="list" allowBlank="1" showInputMessage="1" showErrorMessage="1" errorTitle="ESCLUSIONE DAL CALCOLO" error="Selezionare 'SI' se si vuole escludere la Fattura dal CALCOLO" sqref="AI213" xr:uid="{9061B8E6-D9F0-4F70-AECF-C9A368793B57}">
      <formula1>"SI,NO"</formula1>
    </dataValidation>
    <dataValidation type="list" allowBlank="1" showInputMessage="1" showErrorMessage="1" errorTitle="ESCLUSIONE DAL CALCOLO" error="Selezionare 'SI' se si vuole escludere la Fattura dal CALCOLO" sqref="AI214" xr:uid="{3AC0FF94-190F-4409-8FF4-255651DB7158}">
      <formula1>"SI,NO"</formula1>
    </dataValidation>
    <dataValidation type="list" allowBlank="1" showInputMessage="1" showErrorMessage="1" errorTitle="ESCLUSIONE DAL CALCOLO" error="Selezionare 'SI' se si vuole escludere la Fattura dal CALCOLO" sqref="AI215" xr:uid="{4C1CE336-7381-4D02-941B-5313F7A9D49C}">
      <formula1>"SI,NO"</formula1>
    </dataValidation>
    <dataValidation type="list" allowBlank="1" showInputMessage="1" showErrorMessage="1" errorTitle="ESCLUSIONE DAL CALCOLO" error="Selezionare 'SI' se si vuole escludere la Fattura dal CALCOLO" sqref="AI216" xr:uid="{FF6487C7-827F-4563-A9C2-FEF10B1D3D19}">
      <formula1>"SI,NO"</formula1>
    </dataValidation>
    <dataValidation type="list" allowBlank="1" showInputMessage="1" showErrorMessage="1" errorTitle="ESCLUSIONE DAL CALCOLO" error="Selezionare 'SI' se si vuole escludere la Fattura dal CALCOLO" sqref="AI217" xr:uid="{A134750D-6DA5-4BA6-BA65-D835F2E22620}">
      <formula1>"SI,NO"</formula1>
    </dataValidation>
    <dataValidation type="list" allowBlank="1" showInputMessage="1" showErrorMessage="1" errorTitle="ESCLUSIONE DAL CALCOLO" error="Selezionare 'SI' se si vuole escludere la Fattura dal CALCOLO" sqref="AI218" xr:uid="{F9E9E625-8434-47BC-A12A-AD89F38B003B}">
      <formula1>"SI,NO"</formula1>
    </dataValidation>
    <dataValidation type="list" allowBlank="1" showInputMessage="1" showErrorMessage="1" errorTitle="ESCLUSIONE DAL CALCOLO" error="Selezionare 'SI' se si vuole escludere la Fattura dal CALCOLO" sqref="AI219" xr:uid="{07C194F8-1508-4472-91ED-EDADF49699D9}">
      <formula1>"SI,NO"</formula1>
    </dataValidation>
    <dataValidation type="list" allowBlank="1" showInputMessage="1" showErrorMessage="1" errorTitle="ESCLUSIONE DAL CALCOLO" error="Selezionare 'SI' se si vuole escludere la Fattura dal CALCOLO" sqref="AI220" xr:uid="{DAD8F6FB-132D-4D21-A913-AF504B1F8CC7}">
      <formula1>"SI,NO"</formula1>
    </dataValidation>
    <dataValidation type="list" allowBlank="1" showInputMessage="1" showErrorMessage="1" errorTitle="ESCLUSIONE DAL CALCOLO" error="Selezionare 'SI' se si vuole escludere la Fattura dal CALCOLO" sqref="AI221" xr:uid="{9024F2D2-249C-4EA6-AD97-D8A54207FF14}">
      <formula1>"SI,NO"</formula1>
    </dataValidation>
    <dataValidation type="list" allowBlank="1" showInputMessage="1" showErrorMessage="1" errorTitle="ESCLUSIONE DAL CALCOLO" error="Selezionare 'SI' se si vuole escludere la Fattura dal CALCOLO" sqref="AI222" xr:uid="{ACE7F274-E59F-4CE5-9CC5-3EC53FB4BE37}">
      <formula1>"SI,NO"</formula1>
    </dataValidation>
    <dataValidation type="list" allowBlank="1" showInputMessage="1" showErrorMessage="1" errorTitle="ESCLUSIONE DAL CALCOLO" error="Selezionare 'SI' se si vuole escludere la Fattura dal CALCOLO" sqref="AI223" xr:uid="{6EFFFDAA-6C12-4FDC-B5A4-753808458B2A}">
      <formula1>"SI,NO"</formula1>
    </dataValidation>
    <dataValidation type="list" allowBlank="1" showInputMessage="1" showErrorMessage="1" errorTitle="ESCLUSIONE DAL CALCOLO" error="Selezionare 'SI' se si vuole escludere la Fattura dal CALCOLO" sqref="AI224" xr:uid="{809630E3-F30D-4EE6-A9CE-3A605E457B07}">
      <formula1>"SI,NO"</formula1>
    </dataValidation>
    <dataValidation type="list" allowBlank="1" showInputMessage="1" showErrorMessage="1" errorTitle="ESCLUSIONE DAL CALCOLO" error="Selezionare 'SI' se si vuole escludere la Fattura dal CALCOLO" sqref="AI225" xr:uid="{5A40F046-7D58-4452-9188-18F22699D0C3}">
      <formula1>"SI,NO"</formula1>
    </dataValidation>
    <dataValidation type="list" allowBlank="1" showInputMessage="1" showErrorMessage="1" errorTitle="ESCLUSIONE DAL CALCOLO" error="Selezionare 'SI' se si vuole escludere la Fattura dal CALCOLO" sqref="AI226" xr:uid="{581EB6C3-1434-4BC0-9393-81C87013344A}">
      <formula1>"SI,NO"</formula1>
    </dataValidation>
    <dataValidation type="list" allowBlank="1" showInputMessage="1" showErrorMessage="1" errorTitle="ESCLUSIONE DAL CALCOLO" error="Selezionare 'SI' se si vuole escludere la Fattura dal CALCOLO" sqref="AI227" xr:uid="{14C5E6F6-11D8-488B-B614-2FB92E8B6407}">
      <formula1>"SI,NO"</formula1>
    </dataValidation>
    <dataValidation type="list" allowBlank="1" showInputMessage="1" showErrorMessage="1" errorTitle="ESCLUSIONE DAL CALCOLO" error="Selezionare 'SI' se si vuole escludere la Fattura dal CALCOLO" sqref="AI228" xr:uid="{0E39E82B-EE58-4354-A17C-25EC26E63DCD}">
      <formula1>"SI,NO"</formula1>
    </dataValidation>
    <dataValidation type="list" allowBlank="1" showInputMessage="1" showErrorMessage="1" errorTitle="ESCLUSIONE DAL CALCOLO" error="Selezionare 'SI' se si vuole escludere la Fattura dal CALCOLO" sqref="AI229" xr:uid="{8DD47CEE-7C97-4A90-AB3D-757CA1DBEA24}">
      <formula1>"SI,NO"</formula1>
    </dataValidation>
    <dataValidation type="list" allowBlank="1" showInputMessage="1" showErrorMessage="1" errorTitle="ESCLUSIONE DAL CALCOLO" error="Selezionare 'SI' se si vuole escludere la Fattura dal CALCOLO" sqref="AI230" xr:uid="{F94FBA0A-DB72-43D4-98AD-68F42BB67218}">
      <formula1>"SI,NO"</formula1>
    </dataValidation>
    <dataValidation type="list" allowBlank="1" showInputMessage="1" showErrorMessage="1" errorTitle="ESCLUSIONE DAL CALCOLO" error="Selezionare 'SI' se si vuole escludere la Fattura dal CALCOLO" sqref="AI231" xr:uid="{AFBCFB99-168C-4A7F-9766-F9B6D1E4E64E}">
      <formula1>"SI,NO"</formula1>
    </dataValidation>
    <dataValidation type="list" allowBlank="1" showInputMessage="1" showErrorMessage="1" errorTitle="ESCLUSIONE DAL CALCOLO" error="Selezionare 'SI' se si vuole escludere la Fattura dal CALCOLO" sqref="AI232" xr:uid="{2EAE9980-3817-401C-B728-8042C0B6702A}">
      <formula1>"SI,NO"</formula1>
    </dataValidation>
    <dataValidation type="list" allowBlank="1" showInputMessage="1" showErrorMessage="1" errorTitle="ESCLUSIONE DAL CALCOLO" error="Selezionare 'SI' se si vuole escludere la Fattura dal CALCOLO" sqref="AI233" xr:uid="{5E62BE97-7522-45E2-B8BB-83A38396DDC3}">
      <formula1>"SI,NO"</formula1>
    </dataValidation>
    <dataValidation type="list" allowBlank="1" showInputMessage="1" showErrorMessage="1" errorTitle="ESCLUSIONE DAL CALCOLO" error="Selezionare 'SI' se si vuole escludere la Fattura dal CALCOLO" sqref="AI234" xr:uid="{F141DFEA-A9C0-4FAA-A66C-BC5B73AE7454}">
      <formula1>"SI,NO"</formula1>
    </dataValidation>
    <dataValidation type="list" allowBlank="1" showInputMessage="1" showErrorMessage="1" errorTitle="ESCLUSIONE DAL CALCOLO" error="Selezionare 'SI' se si vuole escludere la Fattura dal CALCOLO" sqref="AI235" xr:uid="{0FC3208C-ADE0-4E8D-94ED-B12206D5FAF9}">
      <formula1>"SI,NO"</formula1>
    </dataValidation>
    <dataValidation type="list" allowBlank="1" showInputMessage="1" showErrorMessage="1" errorTitle="ESCLUSIONE DAL CALCOLO" error="Selezionare 'SI' se si vuole escludere la Fattura dal CALCOLO" sqref="AI236" xr:uid="{0F2E7F10-3FD6-4CE2-8EB2-93B280A2A98D}">
      <formula1>"SI,NO"</formula1>
    </dataValidation>
    <dataValidation type="list" allowBlank="1" showInputMessage="1" showErrorMessage="1" errorTitle="ESCLUSIONE DAL CALCOLO" error="Selezionare 'SI' se si vuole escludere la Fattura dal CALCOLO" sqref="AI237" xr:uid="{0513A65A-52EA-42A1-899F-06D08ED5230F}">
      <formula1>"SI,NO"</formula1>
    </dataValidation>
    <dataValidation type="list" allowBlank="1" showInputMessage="1" showErrorMessage="1" errorTitle="ESCLUSIONE DAL CALCOLO" error="Selezionare 'SI' se si vuole escludere la Fattura dal CALCOLO" sqref="AI238" xr:uid="{67A83F6A-5867-43DA-AA68-9CE945BB7DD4}">
      <formula1>"SI,NO"</formula1>
    </dataValidation>
    <dataValidation type="list" allowBlank="1" showInputMessage="1" showErrorMessage="1" errorTitle="ESCLUSIONE DAL CALCOLO" error="Selezionare 'SI' se si vuole escludere la Fattura dal CALCOLO" sqref="AI239" xr:uid="{27D8FCFD-9CC7-4109-9B26-80D42FCB4173}">
      <formula1>"SI,NO"</formula1>
    </dataValidation>
    <dataValidation type="list" allowBlank="1" showInputMessage="1" showErrorMessage="1" errorTitle="ESCLUSIONE DAL CALCOLO" error="Selezionare 'SI' se si vuole escludere la Fattura dal CALCOLO" sqref="AI240" xr:uid="{EAB21F67-F135-42CB-82C3-2FED168B00C9}">
      <formula1>"SI,NO"</formula1>
    </dataValidation>
    <dataValidation type="list" allowBlank="1" showInputMessage="1" showErrorMessage="1" errorTitle="ESCLUSIONE DAL CALCOLO" error="Selezionare 'SI' se si vuole escludere la Fattura dal CALCOLO" sqref="AI241" xr:uid="{7001BAAF-F2A4-494A-9582-00F76FA4E454}">
      <formula1>"SI,NO"</formula1>
    </dataValidation>
    <dataValidation type="list" allowBlank="1" showInputMessage="1" showErrorMessage="1" errorTitle="ESCLUSIONE DAL CALCOLO" error="Selezionare 'SI' se si vuole escludere la Fattura dal CALCOLO" sqref="AI242" xr:uid="{FEC22442-3043-4ED8-A5DB-24276F0DD7E4}">
      <formula1>"SI,NO"</formula1>
    </dataValidation>
    <dataValidation type="list" allowBlank="1" showInputMessage="1" showErrorMessage="1" errorTitle="ESCLUSIONE DAL CALCOLO" error="Selezionare 'SI' se si vuole escludere la Fattura dal CALCOLO" sqref="AI243" xr:uid="{2363C300-0D59-4103-B563-829508C23EE1}">
      <formula1>"SI,NO"</formula1>
    </dataValidation>
    <dataValidation type="list" allowBlank="1" showInputMessage="1" showErrorMessage="1" errorTitle="ESCLUSIONE DAL CALCOLO" error="Selezionare 'SI' se si vuole escludere la Fattura dal CALCOLO" sqref="AI244" xr:uid="{2894E08D-0B60-436B-BE40-D6FECB908099}">
      <formula1>"SI,NO"</formula1>
    </dataValidation>
    <dataValidation type="list" allowBlank="1" showInputMessage="1" showErrorMessage="1" errorTitle="ESCLUSIONE DAL CALCOLO" error="Selezionare 'SI' se si vuole escludere la Fattura dal CALCOLO" sqref="AI245" xr:uid="{A2D0C673-E200-4407-B4AE-3A37C9D98F79}">
      <formula1>"SI,NO"</formula1>
    </dataValidation>
    <dataValidation type="list" allowBlank="1" showInputMessage="1" showErrorMessage="1" errorTitle="ESCLUSIONE DAL CALCOLO" error="Selezionare 'SI' se si vuole escludere la Fattura dal CALCOLO" sqref="AI246" xr:uid="{3164AE55-51D5-4C46-A2C4-0B67F143F753}">
      <formula1>"SI,NO"</formula1>
    </dataValidation>
    <dataValidation type="list" allowBlank="1" showInputMessage="1" showErrorMessage="1" errorTitle="ESCLUSIONE DAL CALCOLO" error="Selezionare 'SI' se si vuole escludere la Fattura dal CALCOLO" sqref="AI247" xr:uid="{7028D240-1CEB-4CAA-AD9B-684635ADB4BC}">
      <formula1>"SI,NO"</formula1>
    </dataValidation>
    <dataValidation type="list" allowBlank="1" showInputMessage="1" showErrorMessage="1" errorTitle="ESCLUSIONE DAL CALCOLO" error="Selezionare 'SI' se si vuole escludere la Fattura dal CALCOLO" sqref="AI248" xr:uid="{DABD4422-CCB4-41BA-8813-F67ED1142E9E}">
      <formula1>"SI,NO"</formula1>
    </dataValidation>
    <dataValidation type="list" allowBlank="1" showInputMessage="1" showErrorMessage="1" errorTitle="ESCLUSIONE DAL CALCOLO" error="Selezionare 'SI' se si vuole escludere la Fattura dal CALCOLO" sqref="AI249" xr:uid="{F506C1AA-2D97-40D8-902C-5B29C8F6B51B}">
      <formula1>"SI,NO"</formula1>
    </dataValidation>
    <dataValidation type="list" allowBlank="1" showInputMessage="1" showErrorMessage="1" errorTitle="ESCLUSIONE DAL CALCOLO" error="Selezionare 'SI' se si vuole escludere la Fattura dal CALCOLO" sqref="AI250" xr:uid="{87A10AED-C662-4815-B3B9-599CEF2C8972}">
      <formula1>"SI,NO"</formula1>
    </dataValidation>
    <dataValidation type="list" allowBlank="1" showInputMessage="1" showErrorMessage="1" errorTitle="ESCLUSIONE DAL CALCOLO" error="Selezionare 'SI' se si vuole escludere la Fattura dal CALCOLO" sqref="AI251" xr:uid="{F01ACB7C-0D8C-4FBF-912F-3987FF0DBFBA}">
      <formula1>"SI,NO"</formula1>
    </dataValidation>
    <dataValidation type="list" allowBlank="1" showInputMessage="1" showErrorMessage="1" errorTitle="ESCLUSIONE DAL CALCOLO" error="Selezionare 'SI' se si vuole escludere la Fattura dal CALCOLO" sqref="AI252" xr:uid="{6E932C17-F5A6-4645-B21D-719BA01F0E24}">
      <formula1>"SI,NO"</formula1>
    </dataValidation>
    <dataValidation type="list" allowBlank="1" showInputMessage="1" showErrorMessage="1" errorTitle="ESCLUSIONE DAL CALCOLO" error="Selezionare 'SI' se si vuole escludere la Fattura dal CALCOLO" sqref="AI253" xr:uid="{101A2162-7A97-4C40-A1C7-759E435B5585}">
      <formula1>"SI,NO"</formula1>
    </dataValidation>
    <dataValidation type="list" allowBlank="1" showInputMessage="1" showErrorMessage="1" errorTitle="ESCLUSIONE DAL CALCOLO" error="Selezionare 'SI' se si vuole escludere la Fattura dal CALCOLO" sqref="AI254" xr:uid="{29217648-8387-48B5-8254-0A3F2C619B0C}">
      <formula1>"SI,NO"</formula1>
    </dataValidation>
    <dataValidation type="list" allowBlank="1" showInputMessage="1" showErrorMessage="1" errorTitle="ESCLUSIONE DAL CALCOLO" error="Selezionare 'SI' se si vuole escludere la Fattura dal CALCOLO" sqref="AI255" xr:uid="{29D75699-8797-4225-B869-C1CB78DDC2CD}">
      <formula1>"SI,NO"</formula1>
    </dataValidation>
    <dataValidation type="list" allowBlank="1" showInputMessage="1" showErrorMessage="1" errorTitle="ESCLUSIONE DAL CALCOLO" error="Selezionare 'SI' se si vuole escludere la Fattura dal CALCOLO" sqref="AI256" xr:uid="{EC23ED61-3C0E-48A6-9E28-F72A630EA2D4}">
      <formula1>"SI,NO"</formula1>
    </dataValidation>
    <dataValidation type="list" allowBlank="1" showInputMessage="1" showErrorMessage="1" errorTitle="ESCLUSIONE DAL CALCOLO" error="Selezionare 'SI' se si vuole escludere la Fattura dal CALCOLO" sqref="AI257" xr:uid="{D8861CF7-9101-4BBD-906F-7AB29C8EF123}">
      <formula1>"SI,NO"</formula1>
    </dataValidation>
    <dataValidation type="list" allowBlank="1" showInputMessage="1" showErrorMessage="1" errorTitle="ESCLUSIONE DAL CALCOLO" error="Selezionare 'SI' se si vuole escludere la Fattura dal CALCOLO" sqref="AI258" xr:uid="{C1EC8EE0-FF54-4052-A08B-10A63E7AC3EE}">
      <formula1>"SI,NO"</formula1>
    </dataValidation>
    <dataValidation type="list" allowBlank="1" showInputMessage="1" showErrorMessage="1" errorTitle="ESCLUSIONE DAL CALCOLO" error="Selezionare 'SI' se si vuole escludere la Fattura dal CALCOLO" sqref="AI259" xr:uid="{A12DA251-653D-4A43-A1AE-3CBB46B1E46F}">
      <formula1>"SI,NO"</formula1>
    </dataValidation>
    <dataValidation type="list" allowBlank="1" showInputMessage="1" showErrorMessage="1" errorTitle="ESCLUSIONE DAL CALCOLO" error="Selezionare 'SI' se si vuole escludere la Fattura dal CALCOLO" sqref="AI260" xr:uid="{68EE38EF-68AD-447D-B9E5-C0BF30BDEC2D}">
      <formula1>"SI,NO"</formula1>
    </dataValidation>
    <dataValidation type="list" allowBlank="1" showInputMessage="1" showErrorMessage="1" errorTitle="ESCLUSIONE DAL CALCOLO" error="Selezionare 'SI' se si vuole escludere la Fattura dal CALCOLO" sqref="AI261" xr:uid="{712F9E00-ECD2-4257-B348-67BB5AA3C253}">
      <formula1>"SI,NO"</formula1>
    </dataValidation>
    <dataValidation type="list" allowBlank="1" showInputMessage="1" showErrorMessage="1" errorTitle="ESCLUSIONE DAL CALCOLO" error="Selezionare 'SI' se si vuole escludere la Fattura dal CALCOLO" sqref="AI262" xr:uid="{08469C77-DF43-4541-ABA4-26BDC3756D1D}">
      <formula1>"SI,NO"</formula1>
    </dataValidation>
    <dataValidation type="list" allowBlank="1" showInputMessage="1" showErrorMessage="1" errorTitle="ESCLUSIONE DAL CALCOLO" error="Selezionare 'SI' se si vuole escludere la Fattura dal CALCOLO" sqref="AI263" xr:uid="{94554610-55EE-424B-BF33-ED7F7EF932EA}">
      <formula1>"SI,NO"</formula1>
    </dataValidation>
    <dataValidation type="list" allowBlank="1" showInputMessage="1" showErrorMessage="1" errorTitle="ESCLUSIONE DAL CALCOLO" error="Selezionare 'SI' se si vuole escludere la Fattura dal CALCOLO" sqref="AI264" xr:uid="{0B2D64FE-5AF5-4260-9B62-36EF4696A81D}">
      <formula1>"SI,NO"</formula1>
    </dataValidation>
    <dataValidation type="list" allowBlank="1" showInputMessage="1" showErrorMessage="1" errorTitle="ESCLUSIONE DAL CALCOLO" error="Selezionare 'SI' se si vuole escludere la Fattura dal CALCOLO" sqref="AI265" xr:uid="{AD10E994-A17E-4F2C-8441-60F818AE6CFD}">
      <formula1>"SI,NO"</formula1>
    </dataValidation>
    <dataValidation type="list" allowBlank="1" showInputMessage="1" showErrorMessage="1" errorTitle="ESCLUSIONE DAL CALCOLO" error="Selezionare 'SI' se si vuole escludere la Fattura dal CALCOLO" sqref="AI266" xr:uid="{CABD5B64-3DDD-43EB-812D-83963A6910C6}">
      <formula1>"SI,NO"</formula1>
    </dataValidation>
    <dataValidation type="list" allowBlank="1" showInputMessage="1" showErrorMessage="1" errorTitle="ESCLUSIONE DAL CALCOLO" error="Selezionare 'SI' se si vuole escludere la Fattura dal CALCOLO" sqref="AI267" xr:uid="{95C67570-AAB4-44D8-B28B-F5B28EEBA9F9}">
      <formula1>"SI,NO"</formula1>
    </dataValidation>
    <dataValidation type="list" allowBlank="1" showInputMessage="1" showErrorMessage="1" errorTitle="ESCLUSIONE DAL CALCOLO" error="Selezionare 'SI' se si vuole escludere la Fattura dal CALCOLO" sqref="AI268" xr:uid="{EBE6517C-2A44-4C6B-9306-AA27AB2DAE03}">
      <formula1>"SI,NO"</formula1>
    </dataValidation>
    <dataValidation type="list" allowBlank="1" showInputMessage="1" showErrorMessage="1" errorTitle="ESCLUSIONE DAL CALCOLO" error="Selezionare 'SI' se si vuole escludere la Fattura dal CALCOLO" sqref="AI269" xr:uid="{29A2FD70-6F0B-4AA6-9B6A-74A0E5F767B6}">
      <formula1>"SI,NO"</formula1>
    </dataValidation>
    <dataValidation type="list" allowBlank="1" showInputMessage="1" showErrorMessage="1" errorTitle="ESCLUSIONE DAL CALCOLO" error="Selezionare 'SI' se si vuole escludere la Fattura dal CALCOLO" sqref="AI270" xr:uid="{3DD5706B-ADFF-4DBE-9319-49503EC03DFB}">
      <formula1>"SI,NO"</formula1>
    </dataValidation>
    <dataValidation type="list" allowBlank="1" showInputMessage="1" showErrorMessage="1" errorTitle="ESCLUSIONE DAL CALCOLO" error="Selezionare 'SI' se si vuole escludere la Fattura dal CALCOLO" sqref="AI271" xr:uid="{EFF213AE-A69B-4EAC-BF15-6AD6B5D218B7}">
      <formula1>"SI,NO"</formula1>
    </dataValidation>
    <dataValidation type="list" allowBlank="1" showInputMessage="1" showErrorMessage="1" errorTitle="ESCLUSIONE DAL CALCOLO" error="Selezionare 'SI' se si vuole escludere la Fattura dal CALCOLO" sqref="AI272" xr:uid="{D35CF82F-FDBA-4716-8F88-2C978E916D9A}">
      <formula1>"SI,NO"</formula1>
    </dataValidation>
    <dataValidation type="list" allowBlank="1" showInputMessage="1" showErrorMessage="1" errorTitle="ESCLUSIONE DAL CALCOLO" error="Selezionare 'SI' se si vuole escludere la Fattura dal CALCOLO" sqref="AI273" xr:uid="{DA6BC1B6-4AFD-4C73-A7E3-AF837545F4D8}">
      <formula1>"SI,NO"</formula1>
    </dataValidation>
    <dataValidation type="list" allowBlank="1" showInputMessage="1" showErrorMessage="1" errorTitle="ESCLUSIONE DAL CALCOLO" error="Selezionare 'SI' se si vuole escludere la Fattura dal CALCOLO" sqref="AI274" xr:uid="{189711D0-95E2-4991-BF27-8B6F5A2929F2}">
      <formula1>"SI,NO"</formula1>
    </dataValidation>
    <dataValidation type="list" allowBlank="1" showInputMessage="1" showErrorMessage="1" errorTitle="ESCLUSIONE DAL CALCOLO" error="Selezionare 'SI' se si vuole escludere la Fattura dal CALCOLO" sqref="AI275" xr:uid="{907D4CB3-F14B-45F5-9201-D9D5F4EC4FC8}">
      <formula1>"SI,NO"</formula1>
    </dataValidation>
    <dataValidation type="list" allowBlank="1" showInputMessage="1" showErrorMessage="1" errorTitle="ESCLUSIONE DAL CALCOLO" error="Selezionare 'SI' se si vuole escludere la Fattura dal CALCOLO" sqref="AI276" xr:uid="{A29C2666-5E5B-4C55-86BD-F86967CF6610}">
      <formula1>"SI,NO"</formula1>
    </dataValidation>
    <dataValidation type="list" allowBlank="1" showInputMessage="1" showErrorMessage="1" errorTitle="ESCLUSIONE DAL CALCOLO" error="Selezionare 'SI' se si vuole escludere la Fattura dal CALCOLO" sqref="AI277" xr:uid="{F517176D-AF8B-4348-A53F-2CF53986CF3B}">
      <formula1>"SI,NO"</formula1>
    </dataValidation>
    <dataValidation type="list" allowBlank="1" showInputMessage="1" showErrorMessage="1" errorTitle="ESCLUSIONE DAL CALCOLO" error="Selezionare 'SI' se si vuole escludere la Fattura dal CALCOLO" sqref="AI278" xr:uid="{33156492-4092-41F6-8A06-11BCEE5BB237}">
      <formula1>"SI,NO"</formula1>
    </dataValidation>
    <dataValidation type="list" allowBlank="1" showInputMessage="1" showErrorMessage="1" errorTitle="ESCLUSIONE DAL CALCOLO" error="Selezionare 'SI' se si vuole escludere la Fattura dal CALCOLO" sqref="AI279" xr:uid="{73F118CF-3446-46B9-BC16-8A0CC5E9823A}">
      <formula1>"SI,NO"</formula1>
    </dataValidation>
    <dataValidation type="list" allowBlank="1" showInputMessage="1" showErrorMessage="1" errorTitle="ESCLUSIONE DAL CALCOLO" error="Selezionare 'SI' se si vuole escludere la Fattura dal CALCOLO" sqref="AI280" xr:uid="{CD997AC7-B3B5-4D18-85CF-A9AD6F548170}">
      <formula1>"SI,NO"</formula1>
    </dataValidation>
    <dataValidation type="list" allowBlank="1" showInputMessage="1" showErrorMessage="1" errorTitle="ESCLUSIONE DAL CALCOLO" error="Selezionare 'SI' se si vuole escludere la Fattura dal CALCOLO" sqref="AI281" xr:uid="{84B3D103-39CE-475B-A4BB-F39314BD1FE6}">
      <formula1>"SI,NO"</formula1>
    </dataValidation>
    <dataValidation type="list" allowBlank="1" showInputMessage="1" showErrorMessage="1" errorTitle="ESCLUSIONE DAL CALCOLO" error="Selezionare 'SI' se si vuole escludere la Fattura dal CALCOLO" sqref="AI282" xr:uid="{0EC3C27F-79DA-4327-A329-5853AEE44A13}">
      <formula1>"SI,NO"</formula1>
    </dataValidation>
    <dataValidation type="list" allowBlank="1" showInputMessage="1" showErrorMessage="1" errorTitle="ESCLUSIONE DAL CALCOLO" error="Selezionare 'SI' se si vuole escludere la Fattura dal CALCOLO" sqref="AI283" xr:uid="{26F86531-E91C-44ED-A18B-2606B0609672}">
      <formula1>"SI,NO"</formula1>
    </dataValidation>
    <dataValidation type="list" allowBlank="1" showInputMessage="1" showErrorMessage="1" errorTitle="ESCLUSIONE DAL CALCOLO" error="Selezionare 'SI' se si vuole escludere la Fattura dal CALCOLO" sqref="AI284" xr:uid="{4E8F457F-6F8A-499C-A7E1-3A2B297DDB9F}">
      <formula1>"SI,NO"</formula1>
    </dataValidation>
    <dataValidation type="list" allowBlank="1" showInputMessage="1" showErrorMessage="1" errorTitle="ESCLUSIONE DAL CALCOLO" error="Selezionare 'SI' se si vuole escludere la Fattura dal CALCOLO" sqref="AI285" xr:uid="{CC6F5A50-D499-4F19-96F3-684B862E1013}">
      <formula1>"SI,NO"</formula1>
    </dataValidation>
    <dataValidation type="list" allowBlank="1" showInputMessage="1" showErrorMessage="1" errorTitle="ESCLUSIONE DAL CALCOLO" error="Selezionare 'SI' se si vuole escludere la Fattura dal CALCOLO" sqref="AI286" xr:uid="{E4659113-72B3-49ED-B973-AD64FC1DDDD3}">
      <formula1>"SI,NO"</formula1>
    </dataValidation>
    <dataValidation type="list" allowBlank="1" showInputMessage="1" showErrorMessage="1" errorTitle="ESCLUSIONE DAL CALCOLO" error="Selezionare 'SI' se si vuole escludere la Fattura dal CALCOLO" sqref="AI287" xr:uid="{52A50E12-927B-4AD1-8CF5-0FE8B638B789}">
      <formula1>"SI,NO"</formula1>
    </dataValidation>
    <dataValidation type="list" allowBlank="1" showInputMessage="1" showErrorMessage="1" errorTitle="ESCLUSIONE DAL CALCOLO" error="Selezionare 'SI' se si vuole escludere la Fattura dal CALCOLO" sqref="AI288" xr:uid="{31B52CB4-1E92-4182-A18E-61C117F65454}">
      <formula1>"SI,NO"</formula1>
    </dataValidation>
    <dataValidation type="list" allowBlank="1" showInputMessage="1" showErrorMessage="1" errorTitle="ESCLUSIONE DAL CALCOLO" error="Selezionare 'SI' se si vuole escludere la Fattura dal CALCOLO" sqref="AI289" xr:uid="{FCB76469-5E37-40B9-BF32-D3B90F82A5ED}">
      <formula1>"SI,NO"</formula1>
    </dataValidation>
    <dataValidation type="list" allowBlank="1" showInputMessage="1" showErrorMessage="1" errorTitle="ESCLUSIONE DAL CALCOLO" error="Selezionare 'SI' se si vuole escludere la Fattura dal CALCOLO" sqref="AI290" xr:uid="{EB52AFCA-A648-444F-B091-B2640B140109}">
      <formula1>"SI,NO"</formula1>
    </dataValidation>
    <dataValidation type="list" allowBlank="1" showInputMessage="1" showErrorMessage="1" errorTitle="ESCLUSIONE DAL CALCOLO" error="Selezionare 'SI' se si vuole escludere la Fattura dal CALCOLO" sqref="AI291" xr:uid="{6EF1581F-CF9A-4387-A9A6-07DBECC51E25}">
      <formula1>"SI,NO"</formula1>
    </dataValidation>
    <dataValidation type="list" allowBlank="1" showInputMessage="1" showErrorMessage="1" errorTitle="ESCLUSIONE DAL CALCOLO" error="Selezionare 'SI' se si vuole escludere la Fattura dal CALCOLO" sqref="AI292" xr:uid="{A6106653-EBFA-459F-B5B5-813F2477A7E4}">
      <formula1>"SI,NO"</formula1>
    </dataValidation>
    <dataValidation type="list" allowBlank="1" showInputMessage="1" showErrorMessage="1" errorTitle="ESCLUSIONE DAL CALCOLO" error="Selezionare 'SI' se si vuole escludere la Fattura dal CALCOLO" sqref="AI293" xr:uid="{839A7D94-3405-43DB-8253-9A2B298242A3}">
      <formula1>"SI,NO"</formula1>
    </dataValidation>
    <dataValidation type="list" allowBlank="1" showInputMessage="1" showErrorMessage="1" errorTitle="ESCLUSIONE DAL CALCOLO" error="Selezionare 'SI' se si vuole escludere la Fattura dal CALCOLO" sqref="AI294" xr:uid="{480C055A-2BED-4509-B863-4292D5F1F9BA}">
      <formula1>"SI,NO"</formula1>
    </dataValidation>
    <dataValidation type="list" allowBlank="1" showInputMessage="1" showErrorMessage="1" errorTitle="ESCLUSIONE DAL CALCOLO" error="Selezionare 'SI' se si vuole escludere la Fattura dal CALCOLO" sqref="AI295" xr:uid="{BE09FD25-311D-46A3-A048-87B15659F0B4}">
      <formula1>"SI,NO"</formula1>
    </dataValidation>
    <dataValidation type="list" allowBlank="1" showInputMessage="1" showErrorMessage="1" errorTitle="ESCLUSIONE DAL CALCOLO" error="Selezionare 'SI' se si vuole escludere la Fattura dal CALCOLO" sqref="AI296" xr:uid="{8F7007D7-A2FF-4A93-8708-30E77EBA0D30}">
      <formula1>"SI,NO"</formula1>
    </dataValidation>
    <dataValidation type="list" allowBlank="1" showInputMessage="1" showErrorMessage="1" errorTitle="ESCLUSIONE DAL CALCOLO" error="Selezionare 'SI' se si vuole escludere la Fattura dal CALCOLO" sqref="AI297" xr:uid="{7D1B699B-DE08-411F-B858-120B84631436}">
      <formula1>"SI,NO"</formula1>
    </dataValidation>
    <dataValidation type="list" allowBlank="1" showInputMessage="1" showErrorMessage="1" errorTitle="ESCLUSIONE DAL CALCOLO" error="Selezionare 'SI' se si vuole escludere la Fattura dal CALCOLO" sqref="AI298" xr:uid="{A625BCFA-5938-4A98-A9A0-2BC7A27F3B4B}">
      <formula1>"SI,NO"</formula1>
    </dataValidation>
    <dataValidation type="list" allowBlank="1" showInputMessage="1" showErrorMessage="1" errorTitle="ESCLUSIONE DAL CALCOLO" error="Selezionare 'SI' se si vuole escludere la Fattura dal CALCOLO" sqref="AI299" xr:uid="{A6A39E79-D526-4E1C-BCEF-421E59DE79A5}">
      <formula1>"SI,NO"</formula1>
    </dataValidation>
    <dataValidation type="list" allowBlank="1" showInputMessage="1" showErrorMessage="1" errorTitle="ESCLUSIONE DAL CALCOLO" error="Selezionare 'SI' se si vuole escludere la Fattura dal CALCOLO" sqref="AI300" xr:uid="{CF495FFF-07AC-4B78-BD8E-FC7EB9612B7B}">
      <formula1>"SI,NO"</formula1>
    </dataValidation>
    <dataValidation type="list" allowBlank="1" showInputMessage="1" showErrorMessage="1" errorTitle="ESCLUSIONE DAL CALCOLO" error="Selezionare 'SI' se si vuole escludere la Fattura dal CALCOLO" sqref="AI301" xr:uid="{88A6CCCC-06C6-47BA-AE3F-0B11A49229CC}">
      <formula1>"SI,NO"</formula1>
    </dataValidation>
    <dataValidation type="list" allowBlank="1" showInputMessage="1" showErrorMessage="1" errorTitle="ESCLUSIONE DAL CALCOLO" error="Selezionare 'SI' se si vuole escludere la Fattura dal CALCOLO" sqref="AI302" xr:uid="{D1EF79E5-D29C-4063-9732-CDBC178D067B}">
      <formula1>"SI,NO"</formula1>
    </dataValidation>
    <dataValidation type="list" allowBlank="1" showInputMessage="1" showErrorMessage="1" errorTitle="ESCLUSIONE DAL CALCOLO" error="Selezionare 'SI' se si vuole escludere la Fattura dal CALCOLO" sqref="AI303" xr:uid="{4C03C5A2-95BD-4809-9817-C8978312548C}">
      <formula1>"SI,NO"</formula1>
    </dataValidation>
    <dataValidation type="list" allowBlank="1" showInputMessage="1" showErrorMessage="1" errorTitle="ESCLUSIONE DAL CALCOLO" error="Selezionare 'SI' se si vuole escludere la Fattura dal CALCOLO" sqref="AI304" xr:uid="{04E82479-2E91-45E4-B244-3DB0F5AEA4E4}">
      <formula1>"SI,NO"</formula1>
    </dataValidation>
    <dataValidation type="list" allowBlank="1" showInputMessage="1" showErrorMessage="1" errorTitle="ESCLUSIONE DAL CALCOLO" error="Selezionare 'SI' se si vuole escludere la Fattura dal CALCOLO" sqref="AI305" xr:uid="{8D6132BE-AAB4-41EA-8345-A5D2285A49B5}">
      <formula1>"SI,NO"</formula1>
    </dataValidation>
    <dataValidation type="list" allowBlank="1" showInputMessage="1" showErrorMessage="1" errorTitle="ESCLUSIONE DAL CALCOLO" error="Selezionare 'SI' se si vuole escludere la Fattura dal CALCOLO" sqref="AI306" xr:uid="{DC6AE3BC-44C5-45F1-925F-4757C8EBB6E0}">
      <formula1>"SI,NO"</formula1>
    </dataValidation>
    <dataValidation type="list" allowBlank="1" showInputMessage="1" showErrorMessage="1" errorTitle="ESCLUSIONE DAL CALCOLO" error="Selezionare 'SI' se si vuole escludere la Fattura dal CALCOLO" sqref="AI307" xr:uid="{0A22D65A-0937-4E05-8590-E1962D0558B5}">
      <formula1>"SI,NO"</formula1>
    </dataValidation>
    <dataValidation type="list" allowBlank="1" showInputMessage="1" showErrorMessage="1" errorTitle="ESCLUSIONE DAL CALCOLO" error="Selezionare 'SI' se si vuole escludere la Fattura dal CALCOLO" sqref="AI308" xr:uid="{0BEDDB61-FE63-4767-AF6E-5778F464A74B}">
      <formula1>"SI,NO"</formula1>
    </dataValidation>
    <dataValidation type="list" allowBlank="1" showInputMessage="1" showErrorMessage="1" errorTitle="ESCLUSIONE DAL CALCOLO" error="Selezionare 'SI' se si vuole escludere la Fattura dal CALCOLO" sqref="AI309" xr:uid="{8E47C669-238A-4FBA-81B1-7072D33FD36F}">
      <formula1>"SI,NO"</formula1>
    </dataValidation>
    <dataValidation type="list" allowBlank="1" showInputMessage="1" showErrorMessage="1" errorTitle="ESCLUSIONE DAL CALCOLO" error="Selezionare 'SI' se si vuole escludere la Fattura dal CALCOLO" sqref="AI310" xr:uid="{A6BDCD66-46D5-4719-9713-7C6AB42BB435}">
      <formula1>"SI,NO"</formula1>
    </dataValidation>
    <dataValidation type="list" allowBlank="1" showInputMessage="1" showErrorMessage="1" errorTitle="ESCLUSIONE DAL CALCOLO" error="Selezionare 'SI' se si vuole escludere la Fattura dal CALCOLO" sqref="AI311" xr:uid="{05B4F1A4-AA40-4B64-BE44-60DB2E1C03A7}">
      <formula1>"SI,NO"</formula1>
    </dataValidation>
    <dataValidation type="list" allowBlank="1" showInputMessage="1" showErrorMessage="1" errorTitle="ESCLUSIONE DAL CALCOLO" error="Selezionare 'SI' se si vuole escludere la Fattura dal CALCOLO" sqref="AI312" xr:uid="{EB4481BC-353D-4D3F-8488-6E8A7D17469D}">
      <formula1>"SI,NO"</formula1>
    </dataValidation>
    <dataValidation type="list" allowBlank="1" showInputMessage="1" showErrorMessage="1" errorTitle="ESCLUSIONE DAL CALCOLO" error="Selezionare 'SI' se si vuole escludere la Fattura dal CALCOLO" sqref="AI313" xr:uid="{36C2406C-9FFA-4A68-BB2D-51670B495234}">
      <formula1>"SI,NO"</formula1>
    </dataValidation>
    <dataValidation type="list" allowBlank="1" showInputMessage="1" showErrorMessage="1" errorTitle="ESCLUSIONE DAL CALCOLO" error="Selezionare 'SI' se si vuole escludere la Fattura dal CALCOLO" sqref="AI314" xr:uid="{BF5F557F-721D-4C63-9801-92957AF4E766}">
      <formula1>"SI,NO"</formula1>
    </dataValidation>
    <dataValidation type="list" allowBlank="1" showInputMessage="1" showErrorMessage="1" errorTitle="ESCLUSIONE DAL CALCOLO" error="Selezionare 'SI' se si vuole escludere la Fattura dal CALCOLO" sqref="AI315" xr:uid="{095886C9-DC40-42B4-902D-5F29EBE59F5D}">
      <formula1>"SI,NO"</formula1>
    </dataValidation>
    <dataValidation type="list" allowBlank="1" showInputMessage="1" showErrorMessage="1" errorTitle="ESCLUSIONE DAL CALCOLO" error="Selezionare 'SI' se si vuole escludere la Fattura dal CALCOLO" sqref="AI316" xr:uid="{30B99D28-9D6B-42D1-A8A0-A5CA1FBE9779}">
      <formula1>"SI,NO"</formula1>
    </dataValidation>
    <dataValidation type="list" allowBlank="1" showInputMessage="1" showErrorMessage="1" errorTitle="ESCLUSIONE DAL CALCOLO" error="Selezionare 'SI' se si vuole escludere la Fattura dal CALCOLO" sqref="AI317" xr:uid="{1125281D-50CA-4B67-978D-88298D0AE7DF}">
      <formula1>"SI,NO"</formula1>
    </dataValidation>
    <dataValidation type="list" allowBlank="1" showInputMessage="1" showErrorMessage="1" errorTitle="ESCLUSIONE DAL CALCOLO" error="Selezionare 'SI' se si vuole escludere la Fattura dal CALCOLO" sqref="AI318" xr:uid="{E95DCC24-B5AC-44E5-8C72-276F36CB6949}">
      <formula1>"SI,NO"</formula1>
    </dataValidation>
    <dataValidation type="list" allowBlank="1" showInputMessage="1" showErrorMessage="1" errorTitle="ESCLUSIONE DAL CALCOLO" error="Selezionare 'SI' se si vuole escludere la Fattura dal CALCOLO" sqref="AI319" xr:uid="{69B08025-30C1-4E8D-AC28-B2781C9937D2}">
      <formula1>"SI,NO"</formula1>
    </dataValidation>
    <dataValidation type="list" allowBlank="1" showInputMessage="1" showErrorMessage="1" errorTitle="ESCLUSIONE DAL CALCOLO" error="Selezionare 'SI' se si vuole escludere la Fattura dal CALCOLO" sqref="AI320" xr:uid="{56076187-8AA0-4BA1-B4BA-F7F857DF2921}">
      <formula1>"SI,NO"</formula1>
    </dataValidation>
    <dataValidation type="list" allowBlank="1" showInputMessage="1" showErrorMessage="1" errorTitle="ESCLUSIONE DAL CALCOLO" error="Selezionare 'SI' se si vuole escludere la Fattura dal CALCOLO" sqref="AI321" xr:uid="{37356D6C-4416-401B-94C6-908647EC8568}">
      <formula1>"SI,NO"</formula1>
    </dataValidation>
    <dataValidation type="list" allowBlank="1" showInputMessage="1" showErrorMessage="1" errorTitle="ESCLUSIONE DAL CALCOLO" error="Selezionare 'SI' se si vuole escludere la Fattura dal CALCOLO" sqref="AI322" xr:uid="{4521F0AA-8AEE-4DB0-A330-CF59C1334B3C}">
      <formula1>"SI,NO"</formula1>
    </dataValidation>
    <dataValidation type="list" allowBlank="1" showInputMessage="1" showErrorMessage="1" errorTitle="ESCLUSIONE DAL CALCOLO" error="Selezionare 'SI' se si vuole escludere la Fattura dal CALCOLO" sqref="AI323" xr:uid="{75FFEEB1-3551-4CD1-B0CD-C3BE3BF07355}">
      <formula1>"SI,NO"</formula1>
    </dataValidation>
    <dataValidation type="list" allowBlank="1" showInputMessage="1" showErrorMessage="1" errorTitle="ESCLUSIONE DAL CALCOLO" error="Selezionare 'SI' se si vuole escludere la Fattura dal CALCOLO" sqref="AI324" xr:uid="{AA19922C-ACEC-47A1-933C-B5B632674A8E}">
      <formula1>"SI,NO"</formula1>
    </dataValidation>
    <dataValidation type="list" allowBlank="1" showInputMessage="1" showErrorMessage="1" errorTitle="ESCLUSIONE DAL CALCOLO" error="Selezionare 'SI' se si vuole escludere la Fattura dal CALCOLO" sqref="AI325" xr:uid="{616E6DA9-89C7-4E42-905A-F7347A490148}">
      <formula1>"SI,NO"</formula1>
    </dataValidation>
    <dataValidation type="list" allowBlank="1" showInputMessage="1" showErrorMessage="1" errorTitle="ESCLUSIONE DAL CALCOLO" error="Selezionare 'SI' se si vuole escludere la Fattura dal CALCOLO" sqref="AI326" xr:uid="{6B6578DB-ED54-4ED9-8B8D-92926DC8BB4B}">
      <formula1>"SI,NO"</formula1>
    </dataValidation>
    <dataValidation type="list" allowBlank="1" showInputMessage="1" showErrorMessage="1" errorTitle="ESCLUSIONE DAL CALCOLO" error="Selezionare 'SI' se si vuole escludere la Fattura dal CALCOLO" sqref="AI327" xr:uid="{771C65E0-099F-430F-B236-EF2DB96C9318}">
      <formula1>"SI,NO"</formula1>
    </dataValidation>
    <dataValidation type="list" allowBlank="1" showInputMessage="1" showErrorMessage="1" errorTitle="ESCLUSIONE DAL CALCOLO" error="Selezionare 'SI' se si vuole escludere la Fattura dal CALCOLO" sqref="AI328" xr:uid="{57649B8C-3753-46E0-9F2C-F982CDA67F82}">
      <formula1>"SI,NO"</formula1>
    </dataValidation>
    <dataValidation type="list" allowBlank="1" showInputMessage="1" showErrorMessage="1" errorTitle="ESCLUSIONE DAL CALCOLO" error="Selezionare 'SI' se si vuole escludere la Fattura dal CALCOLO" sqref="AI329" xr:uid="{401FA054-F5C3-443A-9ACF-2D21D33911FC}">
      <formula1>"SI,NO"</formula1>
    </dataValidation>
    <dataValidation type="list" allowBlank="1" showInputMessage="1" showErrorMessage="1" errorTitle="ESCLUSIONE DAL CALCOLO" error="Selezionare 'SI' se si vuole escludere la Fattura dal CALCOLO" sqref="AI330" xr:uid="{72CC43C5-1DDA-4823-9673-A0F2E75C4DEA}">
      <formula1>"SI,NO"</formula1>
    </dataValidation>
    <dataValidation type="list" allowBlank="1" showInputMessage="1" showErrorMessage="1" errorTitle="ESCLUSIONE DAL CALCOLO" error="Selezionare 'SI' se si vuole escludere la Fattura dal CALCOLO" sqref="AI331" xr:uid="{213C4A0C-16AA-43C0-8CFF-DDF3A2F1D018}">
      <formula1>"SI,NO"</formula1>
    </dataValidation>
    <dataValidation type="list" allowBlank="1" showInputMessage="1" showErrorMessage="1" errorTitle="ESCLUSIONE DAL CALCOLO" error="Selezionare 'SI' se si vuole escludere la Fattura dal CALCOLO" sqref="AI332" xr:uid="{A9789C69-EA1C-4A30-9D1D-550A71A5FF05}">
      <formula1>"SI,NO"</formula1>
    </dataValidation>
    <dataValidation type="list" allowBlank="1" showInputMessage="1" showErrorMessage="1" errorTitle="ESCLUSIONE DAL CALCOLO" error="Selezionare 'SI' se si vuole escludere la Fattura dal CALCOLO" sqref="AI333" xr:uid="{278833D8-204A-4284-B47D-186847629E54}">
      <formula1>"SI,NO"</formula1>
    </dataValidation>
    <dataValidation type="list" allowBlank="1" showInputMessage="1" showErrorMessage="1" errorTitle="ESCLUSIONE DAL CALCOLO" error="Selezionare 'SI' se si vuole escludere la Fattura dal CALCOLO" sqref="AI334" xr:uid="{DE043B81-ED41-4851-813B-7E2C4D7A46AE}">
      <formula1>"SI,NO"</formula1>
    </dataValidation>
    <dataValidation type="list" allowBlank="1" showInputMessage="1" showErrorMessage="1" errorTitle="ESCLUSIONE DAL CALCOLO" error="Selezionare 'SI' se si vuole escludere la Fattura dal CALCOLO" sqref="AI335" xr:uid="{AAE5F5FB-F37F-42D8-A6A1-71C9FF0A147B}">
      <formula1>"SI,NO"</formula1>
    </dataValidation>
    <dataValidation type="list" allowBlank="1" showInputMessage="1" showErrorMessage="1" errorTitle="ESCLUSIONE DAL CALCOLO" error="Selezionare 'SI' se si vuole escludere la Fattura dal CALCOLO" sqref="AI336" xr:uid="{23811671-8569-413E-9C36-BABF79CE5BB5}">
      <formula1>"SI,NO"</formula1>
    </dataValidation>
    <dataValidation type="list" allowBlank="1" showInputMessage="1" showErrorMessage="1" errorTitle="ESCLUSIONE DAL CALCOLO" error="Selezionare 'SI' se si vuole escludere la Fattura dal CALCOLO" sqref="AI337" xr:uid="{50652465-C199-4C91-9748-904153D2074C}">
      <formula1>"SI,NO"</formula1>
    </dataValidation>
    <dataValidation type="list" allowBlank="1" showInputMessage="1" showErrorMessage="1" errorTitle="ESCLUSIONE DAL CALCOLO" error="Selezionare 'SI' se si vuole escludere la Fattura dal CALCOLO" sqref="AI338" xr:uid="{09B876A3-96F6-44CE-81A4-2BFF605C27B7}">
      <formula1>"SI,NO"</formula1>
    </dataValidation>
    <dataValidation type="list" allowBlank="1" showInputMessage="1" showErrorMessage="1" errorTitle="ESCLUSIONE DAL CALCOLO" error="Selezionare 'SI' se si vuole escludere la Fattura dal CALCOLO" sqref="AI339" xr:uid="{1E7CBE5F-084E-4F03-9924-12C2A0EFC366}">
      <formula1>"SI,NO"</formula1>
    </dataValidation>
    <dataValidation type="list" allowBlank="1" showInputMessage="1" showErrorMessage="1" errorTitle="ESCLUSIONE DAL CALCOLO" error="Selezionare 'SI' se si vuole escludere la Fattura dal CALCOLO" sqref="AI340" xr:uid="{4BE25233-F10E-4312-8BCD-F2F6AE82FDF1}">
      <formula1>"SI,NO"</formula1>
    </dataValidation>
    <dataValidation type="list" allowBlank="1" showInputMessage="1" showErrorMessage="1" errorTitle="ESCLUSIONE DAL CALCOLO" error="Selezionare 'SI' se si vuole escludere la Fattura dal CALCOLO" sqref="AI341" xr:uid="{6F35EB90-3BC4-41E7-A271-99153B1C4515}">
      <formula1>"SI,NO"</formula1>
    </dataValidation>
    <dataValidation type="list" allowBlank="1" showInputMessage="1" showErrorMessage="1" errorTitle="ESCLUSIONE DAL CALCOLO" error="Selezionare 'SI' se si vuole escludere la Fattura dal CALCOLO" sqref="AI342" xr:uid="{386D6FCF-9C2D-4C83-B9CE-0B978CEF7ACF}">
      <formula1>"SI,NO"</formula1>
    </dataValidation>
    <dataValidation type="list" allowBlank="1" showInputMessage="1" showErrorMessage="1" errorTitle="ESCLUSIONE DAL CALCOLO" error="Selezionare 'SI' se si vuole escludere la Fattura dal CALCOLO" sqref="AI343" xr:uid="{6E85E54B-582C-4B46-B424-059F4C042C9F}">
      <formula1>"SI,NO"</formula1>
    </dataValidation>
    <dataValidation type="list" allowBlank="1" showInputMessage="1" showErrorMessage="1" errorTitle="ESCLUSIONE DAL CALCOLO" error="Selezionare 'SI' se si vuole escludere la Fattura dal CALCOLO" sqref="AI344" xr:uid="{629E12EC-73D8-49B1-A683-491BB82E771B}">
      <formula1>"SI,NO"</formula1>
    </dataValidation>
    <dataValidation type="list" allowBlank="1" showInputMessage="1" showErrorMessage="1" errorTitle="ESCLUSIONE DAL CALCOLO" error="Selezionare 'SI' se si vuole escludere la Fattura dal CALCOLO" sqref="AI345" xr:uid="{99CC5827-3C38-4C7A-AB3D-C3D9B3627DC1}">
      <formula1>"SI,NO"</formula1>
    </dataValidation>
    <dataValidation type="list" allowBlank="1" showInputMessage="1" showErrorMessage="1" errorTitle="ESCLUSIONE DAL CALCOLO" error="Selezionare 'SI' se si vuole escludere la Fattura dal CALCOLO" sqref="AI346" xr:uid="{F340C4A8-8EA6-4623-88C4-F4F2864A4F41}">
      <formula1>"SI,NO"</formula1>
    </dataValidation>
    <dataValidation type="list" allowBlank="1" showInputMessage="1" showErrorMessage="1" errorTitle="ESCLUSIONE DAL CALCOLO" error="Selezionare 'SI' se si vuole escludere la Fattura dal CALCOLO" sqref="AI347" xr:uid="{288DB7A0-384D-45ED-B724-FD5D5A29BBDD}">
      <formula1>"SI,NO"</formula1>
    </dataValidation>
    <dataValidation type="list" allowBlank="1" showInputMessage="1" showErrorMessage="1" errorTitle="ESCLUSIONE DAL CALCOLO" error="Selezionare 'SI' se si vuole escludere la Fattura dal CALCOLO" sqref="AI348" xr:uid="{34F3309E-713B-4195-8F99-E9B64D8B3DF4}">
      <formula1>"SI,NO"</formula1>
    </dataValidation>
    <dataValidation type="list" allowBlank="1" showInputMessage="1" showErrorMessage="1" errorTitle="ESCLUSIONE DAL CALCOLO" error="Selezionare 'SI' se si vuole escludere la Fattura dal CALCOLO" sqref="AI349" xr:uid="{79D8895F-E445-4174-8DCA-324F8857BD53}">
      <formula1>"SI,NO"</formula1>
    </dataValidation>
    <dataValidation type="list" allowBlank="1" showInputMessage="1" showErrorMessage="1" errorTitle="ESCLUSIONE DAL CALCOLO" error="Selezionare 'SI' se si vuole escludere la Fattura dal CALCOLO" sqref="AI350" xr:uid="{3E0E3D7E-4BE3-4C27-8E82-0CEBFD506626}">
      <formula1>"SI,NO"</formula1>
    </dataValidation>
    <dataValidation type="list" allowBlank="1" showInputMessage="1" showErrorMessage="1" errorTitle="ESCLUSIONE DAL CALCOLO" error="Selezionare 'SI' se si vuole escludere la Fattura dal CALCOLO" sqref="AI351" xr:uid="{4AB4FFFA-1B48-4A13-86B6-8713F0F88F2D}">
      <formula1>"SI,NO"</formula1>
    </dataValidation>
    <dataValidation type="list" allowBlank="1" showInputMessage="1" showErrorMessage="1" errorTitle="ESCLUSIONE DAL CALCOLO" error="Selezionare 'SI' se si vuole escludere la Fattura dal CALCOLO" sqref="AI352" xr:uid="{D906E5AC-C8E9-4458-935E-84C5D7DC9132}">
      <formula1>"SI,NO"</formula1>
    </dataValidation>
    <dataValidation type="list" allowBlank="1" showInputMessage="1" showErrorMessage="1" errorTitle="ESCLUSIONE DAL CALCOLO" error="Selezionare 'SI' se si vuole escludere la Fattura dal CALCOLO" sqref="AI353" xr:uid="{C47F7EC6-B542-413B-BE02-7E62D461F433}">
      <formula1>"SI,NO"</formula1>
    </dataValidation>
    <dataValidation type="list" allowBlank="1" showInputMessage="1" showErrorMessage="1" errorTitle="ESCLUSIONE DAL CALCOLO" error="Selezionare 'SI' se si vuole escludere la Fattura dal CALCOLO" sqref="AI354" xr:uid="{8FEF7EF4-AC74-4CC3-BE4E-43EA4FA75003}">
      <formula1>"SI,NO"</formula1>
    </dataValidation>
    <dataValidation type="list" allowBlank="1" showInputMessage="1" showErrorMessage="1" errorTitle="ESCLUSIONE DAL CALCOLO" error="Selezionare 'SI' se si vuole escludere la Fattura dal CALCOLO" sqref="AI355" xr:uid="{9D14461D-1659-42D3-B6C5-AD9A95414C93}">
      <formula1>"SI,NO"</formula1>
    </dataValidation>
    <dataValidation type="list" allowBlank="1" showInputMessage="1" showErrorMessage="1" errorTitle="ESCLUSIONE DAL CALCOLO" error="Selezionare 'SI' se si vuole escludere la Fattura dal CALCOLO" sqref="AI356" xr:uid="{F6D61309-24F5-47E2-B5F0-B1BCDFC42456}">
      <formula1>"SI,NO"</formula1>
    </dataValidation>
    <dataValidation type="list" allowBlank="1" showInputMessage="1" showErrorMessage="1" errorTitle="ESCLUSIONE DAL CALCOLO" error="Selezionare 'SI' se si vuole escludere la Fattura dal CALCOLO" sqref="AI357" xr:uid="{5F309B10-61B2-4645-8936-2EAC121C022C}">
      <formula1>"SI,NO"</formula1>
    </dataValidation>
    <dataValidation type="list" allowBlank="1" showInputMessage="1" showErrorMessage="1" errorTitle="ESCLUSIONE DAL CALCOLO" error="Selezionare 'SI' se si vuole escludere la Fattura dal CALCOLO" sqref="AI358" xr:uid="{476C0A40-F414-4EE6-90A6-2944B73992AB}">
      <formula1>"SI,NO"</formula1>
    </dataValidation>
    <dataValidation type="list" allowBlank="1" showInputMessage="1" showErrorMessage="1" errorTitle="ESCLUSIONE DAL CALCOLO" error="Selezionare 'SI' se si vuole escludere la Fattura dal CALCOLO" sqref="AI359" xr:uid="{CC9CFF8B-79F2-4974-8583-3373A219CCDB}">
      <formula1>"SI,NO"</formula1>
    </dataValidation>
    <dataValidation type="list" allowBlank="1" showInputMessage="1" showErrorMessage="1" errorTitle="ESCLUSIONE DAL CALCOLO" error="Selezionare 'SI' se si vuole escludere la Fattura dal CALCOLO" sqref="AI360" xr:uid="{6B8C546F-93A4-4CCA-B313-254F8BFFA3A7}">
      <formula1>"SI,NO"</formula1>
    </dataValidation>
    <dataValidation type="list" allowBlank="1" showInputMessage="1" showErrorMessage="1" errorTitle="ESCLUSIONE DAL CALCOLO" error="Selezionare 'SI' se si vuole escludere la Fattura dal CALCOLO" sqref="AI361" xr:uid="{D6575F5C-E7F2-4E15-89D5-D659D8F16959}">
      <formula1>"SI,NO"</formula1>
    </dataValidation>
    <dataValidation type="list" allowBlank="1" showInputMessage="1" showErrorMessage="1" errorTitle="ESCLUSIONE DAL CALCOLO" error="Selezionare 'SI' se si vuole escludere la Fattura dal CALCOLO" sqref="AI362" xr:uid="{CD56DDF3-DF1B-4F9C-8B23-F64266D90EF9}">
      <formula1>"SI,NO"</formula1>
    </dataValidation>
    <dataValidation type="list" allowBlank="1" showInputMessage="1" showErrorMessage="1" errorTitle="ESCLUSIONE DAL CALCOLO" error="Selezionare 'SI' se si vuole escludere la Fattura dal CALCOLO" sqref="AI363" xr:uid="{5371ADF0-323A-4979-999B-B47B65218EE5}">
      <formula1>"SI,NO"</formula1>
    </dataValidation>
    <dataValidation type="list" allowBlank="1" showInputMessage="1" showErrorMessage="1" errorTitle="ESCLUSIONE DAL CALCOLO" error="Selezionare 'SI' se si vuole escludere la Fattura dal CALCOLO" sqref="AI364" xr:uid="{95D82627-C57F-4C68-BAB8-4CB36045B102}">
      <formula1>"SI,NO"</formula1>
    </dataValidation>
    <dataValidation type="list" allowBlank="1" showInputMessage="1" showErrorMessage="1" errorTitle="ESCLUSIONE DAL CALCOLO" error="Selezionare 'SI' se si vuole escludere la Fattura dal CALCOLO" sqref="AI365" xr:uid="{F3EBE44F-4FFC-4F6A-B1A5-4894A86EB4AB}">
      <formula1>"SI,NO"</formula1>
    </dataValidation>
    <dataValidation type="list" allowBlank="1" showInputMessage="1" showErrorMessage="1" errorTitle="ESCLUSIONE DAL CALCOLO" error="Selezionare 'SI' se si vuole escludere la Fattura dal CALCOLO" sqref="AI366" xr:uid="{F4E71F5E-2D6F-403F-90D6-C7BD9EED8FE8}">
      <formula1>"SI,NO"</formula1>
    </dataValidation>
    <dataValidation type="list" allowBlank="1" showInputMessage="1" showErrorMessage="1" errorTitle="ESCLUSIONE DAL CALCOLO" error="Selezionare 'SI' se si vuole escludere la Fattura dal CALCOLO" sqref="AI367" xr:uid="{101166FE-17A1-4495-ADA9-41CA703225CF}">
      <formula1>"SI,NO"</formula1>
    </dataValidation>
    <dataValidation type="list" allowBlank="1" showInputMessage="1" showErrorMessage="1" errorTitle="ESCLUSIONE DAL CALCOLO" error="Selezionare 'SI' se si vuole escludere la Fattura dal CALCOLO" sqref="AI368" xr:uid="{9796872C-5343-498E-9088-9A9D5A4DEDEE}">
      <formula1>"SI,NO"</formula1>
    </dataValidation>
    <dataValidation type="list" allowBlank="1" showInputMessage="1" showErrorMessage="1" errorTitle="ESCLUSIONE DAL CALCOLO" error="Selezionare 'SI' se si vuole escludere la Fattura dal CALCOLO" sqref="AI369" xr:uid="{E87E40B5-9510-4CBD-B717-DC0393C47A9A}">
      <formula1>"SI,NO"</formula1>
    </dataValidation>
    <dataValidation type="list" allowBlank="1" showInputMessage="1" showErrorMessage="1" errorTitle="ESCLUSIONE DAL CALCOLO" error="Selezionare 'SI' se si vuole escludere la Fattura dal CALCOLO" sqref="AI370" xr:uid="{5395F2B6-C074-4C37-B1EA-C61752ED162F}">
      <formula1>"SI,NO"</formula1>
    </dataValidation>
    <dataValidation type="list" allowBlank="1" showInputMessage="1" showErrorMessage="1" errorTitle="ESCLUSIONE DAL CALCOLO" error="Selezionare 'SI' se si vuole escludere la Fattura dal CALCOLO" sqref="AI371" xr:uid="{FAA87CC3-5FF7-434A-A67C-DED68C1E6451}">
      <formula1>"SI,NO"</formula1>
    </dataValidation>
    <dataValidation type="list" allowBlank="1" showInputMessage="1" showErrorMessage="1" errorTitle="ESCLUSIONE DAL CALCOLO" error="Selezionare 'SI' se si vuole escludere la Fattura dal CALCOLO" sqref="AI372" xr:uid="{7D8B2896-3D3C-4069-B727-AB98E05575FA}">
      <formula1>"SI,NO"</formula1>
    </dataValidation>
    <dataValidation type="list" allowBlank="1" showInputMessage="1" showErrorMessage="1" errorTitle="ESCLUSIONE DAL CALCOLO" error="Selezionare 'SI' se si vuole escludere la Fattura dal CALCOLO" sqref="AI373" xr:uid="{7FE6C85A-0029-40B1-B3A8-A2E90C7196E9}">
      <formula1>"SI,NO"</formula1>
    </dataValidation>
    <dataValidation type="list" allowBlank="1" showInputMessage="1" showErrorMessage="1" errorTitle="ESCLUSIONE DAL CALCOLO" error="Selezionare 'SI' se si vuole escludere la Fattura dal CALCOLO" sqref="AI374" xr:uid="{5C7D9982-6D76-408A-9CB1-ADC74371442A}">
      <formula1>"SI,NO"</formula1>
    </dataValidation>
    <dataValidation type="list" allowBlank="1" showInputMessage="1" showErrorMessage="1" errorTitle="ESCLUSIONE DAL CALCOLO" error="Selezionare 'SI' se si vuole escludere la Fattura dal CALCOLO" sqref="AI375" xr:uid="{28BA68EF-3BE2-48CC-B440-1CEB4016B50D}">
      <formula1>"SI,NO"</formula1>
    </dataValidation>
    <dataValidation type="list" allowBlank="1" showInputMessage="1" showErrorMessage="1" errorTitle="ESCLUSIONE DAL CALCOLO" error="Selezionare 'SI' se si vuole escludere la Fattura dal CALCOLO" sqref="AI376" xr:uid="{3AD5C8FC-1527-45A7-B52B-96ECAA076907}">
      <formula1>"SI,NO"</formula1>
    </dataValidation>
    <dataValidation type="list" allowBlank="1" showInputMessage="1" showErrorMessage="1" errorTitle="ESCLUSIONE DAL CALCOLO" error="Selezionare 'SI' se si vuole escludere la Fattura dal CALCOLO" sqref="AI377" xr:uid="{703F46FE-0300-43E5-9088-2F43626DC8DD}">
      <formula1>"SI,NO"</formula1>
    </dataValidation>
    <dataValidation type="list" allowBlank="1" showInputMessage="1" showErrorMessage="1" errorTitle="ESCLUSIONE DAL CALCOLO" error="Selezionare 'SI' se si vuole escludere la Fattura dal CALCOLO" sqref="AI378" xr:uid="{B035B042-AA7A-48F8-A608-1071B0C9D809}">
      <formula1>"SI,NO"</formula1>
    </dataValidation>
    <dataValidation type="list" allowBlank="1" showInputMessage="1" showErrorMessage="1" errorTitle="ESCLUSIONE DAL CALCOLO" error="Selezionare 'SI' se si vuole escludere la Fattura dal CALCOLO" sqref="AI379" xr:uid="{55B8002B-D251-4A3B-984A-00C78C7B2904}">
      <formula1>"SI,NO"</formula1>
    </dataValidation>
    <dataValidation type="list" allowBlank="1" showInputMessage="1" showErrorMessage="1" errorTitle="ESCLUSIONE DAL CALCOLO" error="Selezionare 'SI' se si vuole escludere la Fattura dal CALCOLO" sqref="AI380" xr:uid="{E3E4D1D9-6B4C-4479-A5E7-606D5FE8F86A}">
      <formula1>"SI,NO"</formula1>
    </dataValidation>
    <dataValidation type="list" allowBlank="1" showInputMessage="1" showErrorMessage="1" errorTitle="ESCLUSIONE DAL CALCOLO" error="Selezionare 'SI' se si vuole escludere la Fattura dal CALCOLO" sqref="AI381" xr:uid="{047ACE0D-B71C-4C9C-B820-4A47BBD45492}">
      <formula1>"SI,NO"</formula1>
    </dataValidation>
    <dataValidation type="list" allowBlank="1" showInputMessage="1" showErrorMessage="1" errorTitle="ESCLUSIONE DAL CALCOLO" error="Selezionare 'SI' se si vuole escludere la Fattura dal CALCOLO" sqref="AI382" xr:uid="{1B232E2E-7C78-4E61-B6DD-62610E006557}">
      <formula1>"SI,NO"</formula1>
    </dataValidation>
    <dataValidation type="list" allowBlank="1" showInputMessage="1" showErrorMessage="1" errorTitle="ESCLUSIONE DAL CALCOLO" error="Selezionare 'SI' se si vuole escludere la Fattura dal CALCOLO" sqref="AI383" xr:uid="{489C6CAE-7768-4862-95CF-249CA1733351}">
      <formula1>"SI,NO"</formula1>
    </dataValidation>
    <dataValidation type="list" allowBlank="1" showInputMessage="1" showErrorMessage="1" errorTitle="ESCLUSIONE DAL CALCOLO" error="Selezionare 'SI' se si vuole escludere la Fattura dal CALCOLO" sqref="AI384" xr:uid="{01FC2503-22EF-4B92-B5F4-CAC4A18A0A48}">
      <formula1>"SI,NO"</formula1>
    </dataValidation>
    <dataValidation type="list" allowBlank="1" showInputMessage="1" showErrorMessage="1" errorTitle="ESCLUSIONE DAL CALCOLO" error="Selezionare 'SI' se si vuole escludere la Fattura dal CALCOLO" sqref="AI385" xr:uid="{26E012EA-FCF4-4721-8DAD-4DF64655D73F}">
      <formula1>"SI,NO"</formula1>
    </dataValidation>
    <dataValidation type="list" allowBlank="1" showInputMessage="1" showErrorMessage="1" errorTitle="ESCLUSIONE DAL CALCOLO" error="Selezionare 'SI' se si vuole escludere la Fattura dal CALCOLO" sqref="AI386" xr:uid="{4BEDEF35-6651-439F-B5E3-879ED9A4D024}">
      <formula1>"SI,NO"</formula1>
    </dataValidation>
    <dataValidation type="list" allowBlank="1" showInputMessage="1" showErrorMessage="1" errorTitle="ESCLUSIONE DAL CALCOLO" error="Selezionare 'SI' se si vuole escludere la Fattura dal CALCOLO" sqref="AI387" xr:uid="{949C80BE-1A24-467F-A59E-E0BE4B90E0A2}">
      <formula1>"SI,NO"</formula1>
    </dataValidation>
    <dataValidation type="list" allowBlank="1" showInputMessage="1" showErrorMessage="1" errorTitle="ESCLUSIONE DAL CALCOLO" error="Selezionare 'SI' se si vuole escludere la Fattura dal CALCOLO" sqref="AI388" xr:uid="{F5F2CFA1-94B0-4040-8BB9-FA6ADD9C3479}">
      <formula1>"SI,NO"</formula1>
    </dataValidation>
    <dataValidation type="list" allowBlank="1" showInputMessage="1" showErrorMessage="1" errorTitle="ESCLUSIONE DAL CALCOLO" error="Selezionare 'SI' se si vuole escludere la Fattura dal CALCOLO" sqref="AI389" xr:uid="{BF34534E-967F-43C6-8F84-190CF21A1E18}">
      <formula1>"SI,NO"</formula1>
    </dataValidation>
    <dataValidation type="list" allowBlank="1" showInputMessage="1" showErrorMessage="1" errorTitle="ESCLUSIONE DAL CALCOLO" error="Selezionare 'SI' se si vuole escludere la Fattura dal CALCOLO" sqref="AI390" xr:uid="{DA74D06B-3897-414D-917E-12A1555C26D3}">
      <formula1>"SI,NO"</formula1>
    </dataValidation>
    <dataValidation type="list" allowBlank="1" showInputMessage="1" showErrorMessage="1" errorTitle="ESCLUSIONE DAL CALCOLO" error="Selezionare 'SI' se si vuole escludere la Fattura dal CALCOLO" sqref="AI391" xr:uid="{F6DBB4D3-B4E9-45D5-8015-2B5223AD9FDC}">
      <formula1>"SI,NO"</formula1>
    </dataValidation>
    <dataValidation type="list" allowBlank="1" showInputMessage="1" showErrorMessage="1" errorTitle="ESCLUSIONE DAL CALCOLO" error="Selezionare 'SI' se si vuole escludere la Fattura dal CALCOLO" sqref="AI392" xr:uid="{41A6035E-ACFD-438B-B5E6-E40BFB31D1DA}">
      <formula1>"SI,NO"</formula1>
    </dataValidation>
    <dataValidation type="list" allowBlank="1" showInputMessage="1" showErrorMessage="1" errorTitle="ESCLUSIONE DAL CALCOLO" error="Selezionare 'SI' se si vuole escludere la Fattura dal CALCOLO" sqref="AI393" xr:uid="{E1D3A37B-99E3-4F42-AA75-CE8DD8AC4FD0}">
      <formula1>"SI,NO"</formula1>
    </dataValidation>
    <dataValidation type="list" allowBlank="1" showInputMessage="1" showErrorMessage="1" errorTitle="ESCLUSIONE DAL CALCOLO" error="Selezionare 'SI' se si vuole escludere la Fattura dal CALCOLO" sqref="AI394" xr:uid="{8228A1BD-187D-4401-BD35-53889E146583}">
      <formula1>"SI,NO"</formula1>
    </dataValidation>
    <dataValidation type="list" allowBlank="1" showInputMessage="1" showErrorMessage="1" errorTitle="ESCLUSIONE DAL CALCOLO" error="Selezionare 'SI' se si vuole escludere la Fattura dal CALCOLO" sqref="AI395" xr:uid="{FB29409D-07F7-4125-9518-EBF9208CE8B7}">
      <formula1>"SI,NO"</formula1>
    </dataValidation>
    <dataValidation type="list" allowBlank="1" showInputMessage="1" showErrorMessage="1" errorTitle="ESCLUSIONE DAL CALCOLO" error="Selezionare 'SI' se si vuole escludere la Fattura dal CALCOLO" sqref="AI396" xr:uid="{65FB6827-DA10-4702-9F50-93C4BFDB76CD}">
      <formula1>"SI,NO"</formula1>
    </dataValidation>
    <dataValidation type="list" allowBlank="1" showInputMessage="1" showErrorMessage="1" errorTitle="ESCLUSIONE DAL CALCOLO" error="Selezionare 'SI' se si vuole escludere la Fattura dal CALCOLO" sqref="AI397" xr:uid="{DE1B93FB-19CF-45D7-97B3-50C9922F3E25}">
      <formula1>"SI,NO"</formula1>
    </dataValidation>
    <dataValidation type="list" allowBlank="1" showInputMessage="1" showErrorMessage="1" errorTitle="ESCLUSIONE DAL CALCOLO" error="Selezionare 'SI' se si vuole escludere la Fattura dal CALCOLO" sqref="AI398" xr:uid="{09E9AC2B-DE88-46B1-9879-014C125BEB81}">
      <formula1>"SI,NO"</formula1>
    </dataValidation>
    <dataValidation type="list" allowBlank="1" showInputMessage="1" showErrorMessage="1" errorTitle="ESCLUSIONE DAL CALCOLO" error="Selezionare 'SI' se si vuole escludere la Fattura dal CALCOLO" sqref="AI399" xr:uid="{D89E7B93-57DA-413E-A010-70DD67C969AD}">
      <formula1>"SI,NO"</formula1>
    </dataValidation>
    <dataValidation type="list" allowBlank="1" showInputMessage="1" showErrorMessage="1" errorTitle="ESCLUSIONE DAL CALCOLO" error="Selezionare 'SI' se si vuole escludere la Fattura dal CALCOLO" sqref="AI400" xr:uid="{5F2F9AB6-F5AA-4239-8F27-BB91AC767925}">
      <formula1>"SI,NO"</formula1>
    </dataValidation>
    <dataValidation type="list" allowBlank="1" showInputMessage="1" showErrorMessage="1" errorTitle="ESCLUSIONE DAL CALCOLO" error="Selezionare 'SI' se si vuole escludere la Fattura dal CALCOLO" sqref="AI401" xr:uid="{6E5ADD8C-9A53-4DC2-906B-32760A3D1C55}">
      <formula1>"SI,NO"</formula1>
    </dataValidation>
    <dataValidation type="list" allowBlank="1" showInputMessage="1" showErrorMessage="1" errorTitle="ESCLUSIONE DAL CALCOLO" error="Selezionare 'SI' se si vuole escludere la Fattura dal CALCOLO" sqref="AI402" xr:uid="{8D73C8C2-F4ED-4D85-936F-65CD427EE1A4}">
      <formula1>"SI,NO"</formula1>
    </dataValidation>
    <dataValidation type="list" allowBlank="1" showInputMessage="1" showErrorMessage="1" errorTitle="ESCLUSIONE DAL CALCOLO" error="Selezionare 'SI' se si vuole escludere la Fattura dal CALCOLO" sqref="AI403" xr:uid="{D1F64FEB-C487-496A-8233-7D8EDBEB0E63}">
      <formula1>"SI,NO"</formula1>
    </dataValidation>
    <dataValidation type="list" allowBlank="1" showInputMessage="1" showErrorMessage="1" errorTitle="ESCLUSIONE DAL CALCOLO" error="Selezionare 'SI' se si vuole escludere la Fattura dal CALCOLO" sqref="AI404" xr:uid="{9246FAA3-1412-4B4C-A5DC-4F226C875748}">
      <formula1>"SI,NO"</formula1>
    </dataValidation>
    <dataValidation type="list" allowBlank="1" showInputMessage="1" showErrorMessage="1" errorTitle="ESCLUSIONE DAL CALCOLO" error="Selezionare 'SI' se si vuole escludere la Fattura dal CALCOLO" sqref="AI405" xr:uid="{B3599B82-6E58-47A1-A563-E0A560EEA154}">
      <formula1>"SI,NO"</formula1>
    </dataValidation>
    <dataValidation type="list" allowBlank="1" showInputMessage="1" showErrorMessage="1" errorTitle="ESCLUSIONE DAL CALCOLO" error="Selezionare 'SI' se si vuole escludere la Fattura dal CALCOLO" sqref="AI406" xr:uid="{144D6EEE-A171-4947-8A21-F9642F96FD50}">
      <formula1>"SI,NO"</formula1>
    </dataValidation>
    <dataValidation type="list" allowBlank="1" showInputMessage="1" showErrorMessage="1" errorTitle="ESCLUSIONE DAL CALCOLO" error="Selezionare 'SI' se si vuole escludere la Fattura dal CALCOLO" sqref="AI407" xr:uid="{743ECD9C-6C4C-40AB-ADA1-FB1135162B0E}">
      <formula1>"SI,NO"</formula1>
    </dataValidation>
    <dataValidation type="list" allowBlank="1" showInputMessage="1" showErrorMessage="1" errorTitle="ESCLUSIONE DAL CALCOLO" error="Selezionare 'SI' se si vuole escludere la Fattura dal CALCOLO" sqref="AI408" xr:uid="{308F5FD3-7791-4F65-B502-49069F39DDA2}">
      <formula1>"SI,NO"</formula1>
    </dataValidation>
    <dataValidation type="list" allowBlank="1" showInputMessage="1" showErrorMessage="1" errorTitle="ESCLUSIONE DAL CALCOLO" error="Selezionare 'SI' se si vuole escludere la Fattura dal CALCOLO" sqref="AI409" xr:uid="{76E8C6DB-D311-48B6-B76D-3C5C0D2617D3}">
      <formula1>"SI,NO"</formula1>
    </dataValidation>
    <dataValidation type="list" allowBlank="1" showInputMessage="1" showErrorMessage="1" errorTitle="ESCLUSIONE DAL CALCOLO" error="Selezionare 'SI' se si vuole escludere la Fattura dal CALCOLO" sqref="AI410" xr:uid="{AC2B17AC-9EA0-44D8-AAB0-642AC42D0424}">
      <formula1>"SI,NO"</formula1>
    </dataValidation>
    <dataValidation type="list" allowBlank="1" showInputMessage="1" showErrorMessage="1" errorTitle="ESCLUSIONE DAL CALCOLO" error="Selezionare 'SI' se si vuole escludere la Fattura dal CALCOLO" sqref="AI411" xr:uid="{89496943-8610-4827-A4D8-4966E2489019}">
      <formula1>"SI,NO"</formula1>
    </dataValidation>
    <dataValidation type="list" allowBlank="1" showInputMessage="1" showErrorMessage="1" errorTitle="ESCLUSIONE DAL CALCOLO" error="Selezionare 'SI' se si vuole escludere la Fattura dal CALCOLO" sqref="AI412" xr:uid="{67AF4336-B6F5-433E-A0CC-B347111D78AB}">
      <formula1>"SI,NO"</formula1>
    </dataValidation>
    <dataValidation type="list" allowBlank="1" showInputMessage="1" showErrorMessage="1" errorTitle="ESCLUSIONE DAL CALCOLO" error="Selezionare 'SI' se si vuole escludere la Fattura dal CALCOLO" sqref="AI413" xr:uid="{2A038216-BC65-4CF8-8241-9BF7B403F501}">
      <formula1>"SI,NO"</formula1>
    </dataValidation>
    <dataValidation type="list" allowBlank="1" showInputMessage="1" showErrorMessage="1" errorTitle="ESCLUSIONE DAL CALCOLO" error="Selezionare 'SI' se si vuole escludere la Fattura dal CALCOLO" sqref="AI414" xr:uid="{009FE5C6-B061-4203-B784-9D314D8EF14E}">
      <formula1>"SI,NO"</formula1>
    </dataValidation>
    <dataValidation type="list" allowBlank="1" showInputMessage="1" showErrorMessage="1" errorTitle="ESCLUSIONE DAL CALCOLO" error="Selezionare 'SI' se si vuole escludere la Fattura dal CALCOLO" sqref="AI415" xr:uid="{1A0DD8BC-DEFF-4623-AAA7-5E245D32049A}">
      <formula1>"SI,NO"</formula1>
    </dataValidation>
  </dataValidations>
  <pageMargins left="0.23622047244094491" right="0.23622047244094491" top="0.74803149606299213" bottom="0.74803149606299213" header="0.31496062992125984" footer="0.31496062992125984"/>
  <pageSetup paperSize="9" scale="4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084F9-7EBA-4CE0-930F-EF5D535EA606}">
  <dimension ref="A1:P171"/>
  <sheetViews>
    <sheetView showGridLines="0" zoomScaleNormal="100" workbookViewId="0"/>
  </sheetViews>
  <sheetFormatPr defaultRowHeight="12.75" x14ac:dyDescent="0.2"/>
  <cols>
    <col min="1" max="1" width="8.7109375" style="3" customWidth="1"/>
    <col min="2" max="2" width="12.28515625" style="3" customWidth="1"/>
    <col min="3" max="3" width="22.7109375" style="4" customWidth="1"/>
    <col min="4" max="4" width="30.7109375" style="5" customWidth="1"/>
    <col min="5" max="5" width="22.7109375" hidden="1" customWidth="1"/>
    <col min="6" max="6" width="29.5703125" hidden="1" customWidth="1"/>
    <col min="7" max="7" width="15.85546875" style="3" customWidth="1"/>
    <col min="8" max="8" width="20.7109375" style="3" hidden="1" customWidth="1"/>
    <col min="9" max="9" width="20.7109375" style="5" hidden="1" customWidth="1"/>
    <col min="10" max="10" width="13.7109375" style="1" customWidth="1"/>
    <col min="11" max="12" width="14.7109375" style="84" customWidth="1"/>
    <col min="13" max="13" width="14.7109375" style="118" customWidth="1"/>
    <col min="14" max="14" width="14.7109375" style="1" customWidth="1"/>
    <col min="15" max="15" width="16" style="128" customWidth="1"/>
    <col min="16" max="16" width="18.140625" hidden="1" customWidth="1"/>
  </cols>
  <sheetData>
    <row r="1" spans="1:16" ht="23.1" customHeight="1" x14ac:dyDescent="0.35">
      <c r="A1" s="222" t="s">
        <v>118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2"/>
    </row>
    <row r="2" spans="1:16" ht="23.1" customHeight="1" x14ac:dyDescent="0.35">
      <c r="A2" s="64"/>
      <c r="B2" s="65"/>
      <c r="C2" s="65"/>
      <c r="D2" s="65"/>
      <c r="E2" s="65"/>
      <c r="F2" s="65"/>
      <c r="G2" s="65"/>
      <c r="H2" s="65"/>
      <c r="I2" s="65"/>
      <c r="J2" s="65"/>
      <c r="K2" s="85"/>
      <c r="L2" s="85"/>
      <c r="M2" s="119"/>
      <c r="N2" s="116"/>
      <c r="O2" s="199" t="s">
        <v>119</v>
      </c>
    </row>
    <row r="3" spans="1:16" ht="23.1" customHeight="1" x14ac:dyDescent="0.2">
      <c r="A3" s="225" t="s">
        <v>56</v>
      </c>
      <c r="B3" s="226"/>
      <c r="C3" s="226"/>
      <c r="D3" s="226"/>
      <c r="E3" s="226"/>
      <c r="F3" s="226"/>
      <c r="G3" s="226"/>
      <c r="H3" s="226"/>
      <c r="I3" s="226"/>
      <c r="J3" s="226"/>
      <c r="K3" s="241"/>
      <c r="L3" s="241"/>
      <c r="M3" s="241"/>
      <c r="N3" s="241"/>
      <c r="O3" s="242"/>
    </row>
    <row r="4" spans="1:16" ht="23.1" customHeight="1" x14ac:dyDescent="0.2">
      <c r="A4" s="225"/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2"/>
    </row>
    <row r="5" spans="1:16" s="61" customFormat="1" ht="23.1" customHeight="1" x14ac:dyDescent="0.2">
      <c r="A5" s="239" t="s">
        <v>63</v>
      </c>
      <c r="B5" s="240"/>
      <c r="C5" s="240"/>
      <c r="D5" s="240"/>
      <c r="E5" s="240"/>
      <c r="F5" s="240"/>
      <c r="G5" s="240"/>
      <c r="H5" s="240"/>
      <c r="I5" s="240"/>
      <c r="J5" s="240"/>
      <c r="K5" s="259" t="s">
        <v>64</v>
      </c>
      <c r="L5" s="260"/>
      <c r="M5" s="260"/>
      <c r="N5" s="260"/>
      <c r="O5" s="261"/>
    </row>
    <row r="6" spans="1:16" ht="35.1" customHeight="1" x14ac:dyDescent="0.2">
      <c r="A6" s="63" t="s">
        <v>3</v>
      </c>
      <c r="B6" s="63" t="s">
        <v>4</v>
      </c>
      <c r="C6" s="67" t="s">
        <v>1</v>
      </c>
      <c r="D6" s="67" t="s">
        <v>5</v>
      </c>
      <c r="E6" s="68" t="s">
        <v>9</v>
      </c>
      <c r="F6" s="69" t="s">
        <v>17</v>
      </c>
      <c r="G6" s="67" t="s">
        <v>2</v>
      </c>
      <c r="H6" s="63" t="s">
        <v>6</v>
      </c>
      <c r="I6" s="67" t="s">
        <v>7</v>
      </c>
      <c r="J6" s="70" t="s">
        <v>8</v>
      </c>
      <c r="K6" s="71" t="s">
        <v>58</v>
      </c>
      <c r="L6" s="71" t="s">
        <v>59</v>
      </c>
      <c r="M6" s="120" t="s">
        <v>61</v>
      </c>
      <c r="N6" s="117" t="s">
        <v>60</v>
      </c>
      <c r="O6" s="126" t="s">
        <v>62</v>
      </c>
    </row>
    <row r="7" spans="1:16" x14ac:dyDescent="0.2">
      <c r="A7" s="213">
        <v>2</v>
      </c>
      <c r="B7" s="204">
        <v>46027</v>
      </c>
      <c r="C7" s="215" t="s">
        <v>1924</v>
      </c>
      <c r="D7" s="215" t="s">
        <v>1925</v>
      </c>
      <c r="G7" s="216" t="s">
        <v>180</v>
      </c>
      <c r="J7" s="217">
        <v>230.26</v>
      </c>
      <c r="K7" s="211" t="s">
        <v>180</v>
      </c>
      <c r="L7" s="207">
        <v>46027</v>
      </c>
      <c r="M7" s="211">
        <f t="shared" ref="M7:M38" si="0">IF(K7&lt;&gt;"",L7-K7,0)</f>
        <v>0</v>
      </c>
      <c r="N7" s="209">
        <v>230.26</v>
      </c>
      <c r="O7" s="210">
        <f t="shared" ref="O7:O38" si="1">IF(K7&lt;&gt;"",N7*M7,0)</f>
        <v>0</v>
      </c>
      <c r="P7">
        <f t="shared" ref="P7:P38" si="2">IF(K7&lt;&gt;"",N7,0)</f>
        <v>0</v>
      </c>
    </row>
    <row r="8" spans="1:16" x14ac:dyDescent="0.2">
      <c r="A8" s="213">
        <v>3</v>
      </c>
      <c r="B8" s="204">
        <v>46027</v>
      </c>
      <c r="C8" s="215" t="s">
        <v>1924</v>
      </c>
      <c r="D8" s="215" t="s">
        <v>1926</v>
      </c>
      <c r="G8" s="216" t="s">
        <v>180</v>
      </c>
      <c r="J8" s="217">
        <v>216.65</v>
      </c>
      <c r="K8" s="211" t="s">
        <v>180</v>
      </c>
      <c r="L8" s="207">
        <v>46027</v>
      </c>
      <c r="M8" s="211">
        <f t="shared" si="0"/>
        <v>0</v>
      </c>
      <c r="N8" s="209">
        <v>216.65</v>
      </c>
      <c r="O8" s="210">
        <f t="shared" si="1"/>
        <v>0</v>
      </c>
      <c r="P8">
        <f t="shared" si="2"/>
        <v>0</v>
      </c>
    </row>
    <row r="9" spans="1:16" x14ac:dyDescent="0.2">
      <c r="A9" s="213">
        <v>16</v>
      </c>
      <c r="B9" s="204">
        <v>46030</v>
      </c>
      <c r="C9" s="215" t="s">
        <v>1927</v>
      </c>
      <c r="D9" s="215" t="s">
        <v>1928</v>
      </c>
      <c r="G9" s="216" t="s">
        <v>1929</v>
      </c>
      <c r="J9" s="217">
        <v>44</v>
      </c>
      <c r="K9" s="211" t="s">
        <v>180</v>
      </c>
      <c r="L9" s="207">
        <v>46030</v>
      </c>
      <c r="M9" s="211">
        <f t="shared" si="0"/>
        <v>0</v>
      </c>
      <c r="N9" s="209">
        <v>44</v>
      </c>
      <c r="O9" s="210">
        <f t="shared" si="1"/>
        <v>0</v>
      </c>
      <c r="P9">
        <f t="shared" si="2"/>
        <v>0</v>
      </c>
    </row>
    <row r="10" spans="1:16" x14ac:dyDescent="0.2">
      <c r="A10" s="213">
        <v>17</v>
      </c>
      <c r="B10" s="204">
        <v>46030</v>
      </c>
      <c r="C10" s="215" t="s">
        <v>1930</v>
      </c>
      <c r="D10" s="215" t="s">
        <v>1931</v>
      </c>
      <c r="G10" s="216" t="s">
        <v>1932</v>
      </c>
      <c r="J10" s="217">
        <v>1000</v>
      </c>
      <c r="K10" s="211" t="s">
        <v>180</v>
      </c>
      <c r="L10" s="207">
        <v>46030</v>
      </c>
      <c r="M10" s="211">
        <f t="shared" si="0"/>
        <v>0</v>
      </c>
      <c r="N10" s="209">
        <v>1000</v>
      </c>
      <c r="O10" s="210">
        <f t="shared" si="1"/>
        <v>0</v>
      </c>
      <c r="P10">
        <f t="shared" si="2"/>
        <v>0</v>
      </c>
    </row>
    <row r="11" spans="1:16" x14ac:dyDescent="0.2">
      <c r="A11" s="213">
        <v>24</v>
      </c>
      <c r="B11" s="204">
        <v>46031</v>
      </c>
      <c r="C11" s="215" t="s">
        <v>1933</v>
      </c>
      <c r="D11" s="215" t="s">
        <v>1934</v>
      </c>
      <c r="G11" s="216" t="s">
        <v>180</v>
      </c>
      <c r="J11" s="217">
        <v>9711.86</v>
      </c>
      <c r="K11" s="211" t="s">
        <v>180</v>
      </c>
      <c r="L11" s="207">
        <v>46031</v>
      </c>
      <c r="M11" s="211">
        <f t="shared" si="0"/>
        <v>0</v>
      </c>
      <c r="N11" s="209">
        <v>9711.86</v>
      </c>
      <c r="O11" s="210">
        <f t="shared" si="1"/>
        <v>0</v>
      </c>
      <c r="P11">
        <f t="shared" si="2"/>
        <v>0</v>
      </c>
    </row>
    <row r="12" spans="1:16" x14ac:dyDescent="0.2">
      <c r="A12" s="213">
        <v>25</v>
      </c>
      <c r="B12" s="204">
        <v>46031</v>
      </c>
      <c r="C12" s="215" t="s">
        <v>1935</v>
      </c>
      <c r="D12" s="215" t="s">
        <v>1936</v>
      </c>
      <c r="G12" s="216" t="s">
        <v>180</v>
      </c>
      <c r="J12" s="217">
        <v>1662.21</v>
      </c>
      <c r="K12" s="211" t="s">
        <v>180</v>
      </c>
      <c r="L12" s="207">
        <v>46031</v>
      </c>
      <c r="M12" s="211">
        <f t="shared" si="0"/>
        <v>0</v>
      </c>
      <c r="N12" s="209">
        <v>1662.21</v>
      </c>
      <c r="O12" s="210">
        <f t="shared" si="1"/>
        <v>0</v>
      </c>
      <c r="P12">
        <f t="shared" si="2"/>
        <v>0</v>
      </c>
    </row>
    <row r="13" spans="1:16" x14ac:dyDescent="0.2">
      <c r="A13" s="213">
        <v>30</v>
      </c>
      <c r="B13" s="204">
        <v>46031</v>
      </c>
      <c r="C13" s="215" t="s">
        <v>1937</v>
      </c>
      <c r="D13" s="215" t="s">
        <v>1938</v>
      </c>
      <c r="G13" s="216" t="s">
        <v>180</v>
      </c>
      <c r="J13" s="217">
        <v>136.51</v>
      </c>
      <c r="K13" s="211" t="s">
        <v>180</v>
      </c>
      <c r="L13" s="207">
        <v>46031</v>
      </c>
      <c r="M13" s="211">
        <f t="shared" si="0"/>
        <v>0</v>
      </c>
      <c r="N13" s="209">
        <v>136.51</v>
      </c>
      <c r="O13" s="210">
        <f t="shared" si="1"/>
        <v>0</v>
      </c>
      <c r="P13">
        <f t="shared" si="2"/>
        <v>0</v>
      </c>
    </row>
    <row r="14" spans="1:16" x14ac:dyDescent="0.2">
      <c r="A14" s="213">
        <v>33</v>
      </c>
      <c r="B14" s="204">
        <v>46031</v>
      </c>
      <c r="C14" s="215" t="s">
        <v>1939</v>
      </c>
      <c r="D14" s="215" t="s">
        <v>1940</v>
      </c>
      <c r="G14" s="216" t="s">
        <v>180</v>
      </c>
      <c r="J14" s="217">
        <v>50</v>
      </c>
      <c r="K14" s="211" t="s">
        <v>180</v>
      </c>
      <c r="L14" s="207">
        <v>46031</v>
      </c>
      <c r="M14" s="211">
        <f t="shared" si="0"/>
        <v>0</v>
      </c>
      <c r="N14" s="209">
        <v>50</v>
      </c>
      <c r="O14" s="210">
        <f t="shared" si="1"/>
        <v>0</v>
      </c>
      <c r="P14">
        <f t="shared" si="2"/>
        <v>0</v>
      </c>
    </row>
    <row r="15" spans="1:16" x14ac:dyDescent="0.2">
      <c r="A15" s="213">
        <v>34</v>
      </c>
      <c r="B15" s="204">
        <v>46031</v>
      </c>
      <c r="C15" s="215" t="s">
        <v>1941</v>
      </c>
      <c r="D15" s="215" t="s">
        <v>1942</v>
      </c>
      <c r="G15" s="216" t="s">
        <v>180</v>
      </c>
      <c r="J15" s="217">
        <v>550</v>
      </c>
      <c r="K15" s="211" t="s">
        <v>180</v>
      </c>
      <c r="L15" s="207">
        <v>46031</v>
      </c>
      <c r="M15" s="211">
        <f t="shared" si="0"/>
        <v>0</v>
      </c>
      <c r="N15" s="209">
        <v>550</v>
      </c>
      <c r="O15" s="210">
        <f t="shared" si="1"/>
        <v>0</v>
      </c>
      <c r="P15">
        <f t="shared" si="2"/>
        <v>0</v>
      </c>
    </row>
    <row r="16" spans="1:16" x14ac:dyDescent="0.2">
      <c r="A16" s="213">
        <v>35</v>
      </c>
      <c r="B16" s="204">
        <v>46031</v>
      </c>
      <c r="C16" s="215" t="s">
        <v>1943</v>
      </c>
      <c r="D16" s="215" t="s">
        <v>1940</v>
      </c>
      <c r="G16" s="216" t="s">
        <v>180</v>
      </c>
      <c r="J16" s="217">
        <v>50</v>
      </c>
      <c r="K16" s="211" t="s">
        <v>180</v>
      </c>
      <c r="L16" s="207">
        <v>46031</v>
      </c>
      <c r="M16" s="211">
        <f t="shared" si="0"/>
        <v>0</v>
      </c>
      <c r="N16" s="209">
        <v>50</v>
      </c>
      <c r="O16" s="210">
        <f t="shared" si="1"/>
        <v>0</v>
      </c>
      <c r="P16">
        <f t="shared" si="2"/>
        <v>0</v>
      </c>
    </row>
    <row r="17" spans="1:16" x14ac:dyDescent="0.2">
      <c r="A17" s="213">
        <v>37</v>
      </c>
      <c r="B17" s="204">
        <v>46037</v>
      </c>
      <c r="C17" s="215" t="s">
        <v>1944</v>
      </c>
      <c r="D17" s="215" t="s">
        <v>1945</v>
      </c>
      <c r="G17" s="216" t="s">
        <v>1946</v>
      </c>
      <c r="J17" s="217">
        <v>4200</v>
      </c>
      <c r="K17" s="211" t="s">
        <v>180</v>
      </c>
      <c r="L17" s="207">
        <v>46037</v>
      </c>
      <c r="M17" s="211">
        <f t="shared" si="0"/>
        <v>0</v>
      </c>
      <c r="N17" s="209">
        <v>4200</v>
      </c>
      <c r="O17" s="210">
        <f t="shared" si="1"/>
        <v>0</v>
      </c>
      <c r="P17">
        <f t="shared" si="2"/>
        <v>0</v>
      </c>
    </row>
    <row r="18" spans="1:16" x14ac:dyDescent="0.2">
      <c r="A18" s="213">
        <v>38</v>
      </c>
      <c r="B18" s="204">
        <v>46037</v>
      </c>
      <c r="C18" s="215" t="s">
        <v>1947</v>
      </c>
      <c r="D18" s="215" t="s">
        <v>1948</v>
      </c>
      <c r="G18" s="216" t="s">
        <v>180</v>
      </c>
      <c r="J18" s="217">
        <v>816.57</v>
      </c>
      <c r="K18" s="211" t="s">
        <v>180</v>
      </c>
      <c r="L18" s="207">
        <v>46037</v>
      </c>
      <c r="M18" s="211">
        <f t="shared" si="0"/>
        <v>0</v>
      </c>
      <c r="N18" s="209">
        <v>816.57</v>
      </c>
      <c r="O18" s="210">
        <f t="shared" si="1"/>
        <v>0</v>
      </c>
      <c r="P18">
        <f t="shared" si="2"/>
        <v>0</v>
      </c>
    </row>
    <row r="19" spans="1:16" x14ac:dyDescent="0.2">
      <c r="A19" s="213">
        <v>64</v>
      </c>
      <c r="B19" s="204">
        <v>46038</v>
      </c>
      <c r="C19" s="215" t="s">
        <v>1949</v>
      </c>
      <c r="D19" s="215" t="s">
        <v>1950</v>
      </c>
      <c r="G19" s="216" t="s">
        <v>180</v>
      </c>
      <c r="J19" s="217">
        <v>300</v>
      </c>
      <c r="K19" s="211" t="s">
        <v>180</v>
      </c>
      <c r="L19" s="207">
        <v>46038</v>
      </c>
      <c r="M19" s="211">
        <f t="shared" si="0"/>
        <v>0</v>
      </c>
      <c r="N19" s="209">
        <v>300</v>
      </c>
      <c r="O19" s="210">
        <f t="shared" si="1"/>
        <v>0</v>
      </c>
      <c r="P19">
        <f t="shared" si="2"/>
        <v>0</v>
      </c>
    </row>
    <row r="20" spans="1:16" x14ac:dyDescent="0.2">
      <c r="A20" s="213">
        <v>65</v>
      </c>
      <c r="B20" s="204">
        <v>46038</v>
      </c>
      <c r="C20" s="215" t="s">
        <v>1951</v>
      </c>
      <c r="D20" s="215" t="s">
        <v>1950</v>
      </c>
      <c r="G20" s="216" t="s">
        <v>180</v>
      </c>
      <c r="J20" s="217">
        <v>300</v>
      </c>
      <c r="K20" s="211" t="s">
        <v>180</v>
      </c>
      <c r="L20" s="207">
        <v>46038</v>
      </c>
      <c r="M20" s="211">
        <f t="shared" si="0"/>
        <v>0</v>
      </c>
      <c r="N20" s="209">
        <v>300</v>
      </c>
      <c r="O20" s="210">
        <f t="shared" si="1"/>
        <v>0</v>
      </c>
      <c r="P20">
        <f t="shared" si="2"/>
        <v>0</v>
      </c>
    </row>
    <row r="21" spans="1:16" x14ac:dyDescent="0.2">
      <c r="A21" s="213">
        <v>66</v>
      </c>
      <c r="B21" s="204">
        <v>46041</v>
      </c>
      <c r="C21" s="215" t="s">
        <v>1952</v>
      </c>
      <c r="D21" s="215" t="s">
        <v>1953</v>
      </c>
      <c r="G21" s="216" t="s">
        <v>180</v>
      </c>
      <c r="J21" s="217">
        <v>161.63999999999999</v>
      </c>
      <c r="K21" s="211" t="s">
        <v>180</v>
      </c>
      <c r="L21" s="207">
        <v>46041</v>
      </c>
      <c r="M21" s="211">
        <f t="shared" si="0"/>
        <v>0</v>
      </c>
      <c r="N21" s="209">
        <v>161.63999999999999</v>
      </c>
      <c r="O21" s="210">
        <f t="shared" si="1"/>
        <v>0</v>
      </c>
      <c r="P21">
        <f t="shared" si="2"/>
        <v>0</v>
      </c>
    </row>
    <row r="22" spans="1:16" x14ac:dyDescent="0.2">
      <c r="A22" s="213">
        <v>67</v>
      </c>
      <c r="B22" s="204">
        <v>46041</v>
      </c>
      <c r="C22" s="215" t="s">
        <v>1952</v>
      </c>
      <c r="D22" s="215" t="s">
        <v>1954</v>
      </c>
      <c r="G22" s="216" t="s">
        <v>180</v>
      </c>
      <c r="J22" s="217">
        <v>17</v>
      </c>
      <c r="K22" s="211" t="s">
        <v>180</v>
      </c>
      <c r="L22" s="207">
        <v>46041</v>
      </c>
      <c r="M22" s="211">
        <f t="shared" si="0"/>
        <v>0</v>
      </c>
      <c r="N22" s="209">
        <v>17</v>
      </c>
      <c r="O22" s="210">
        <f t="shared" si="1"/>
        <v>0</v>
      </c>
      <c r="P22">
        <f t="shared" si="2"/>
        <v>0</v>
      </c>
    </row>
    <row r="23" spans="1:16" x14ac:dyDescent="0.2">
      <c r="A23" s="213">
        <v>73</v>
      </c>
      <c r="B23" s="204">
        <v>46042</v>
      </c>
      <c r="C23" s="215" t="s">
        <v>1955</v>
      </c>
      <c r="D23" s="215" t="s">
        <v>1956</v>
      </c>
      <c r="G23" s="216" t="s">
        <v>180</v>
      </c>
      <c r="J23" s="217">
        <v>1421.01</v>
      </c>
      <c r="K23" s="211" t="s">
        <v>180</v>
      </c>
      <c r="L23" s="207">
        <v>46042</v>
      </c>
      <c r="M23" s="211">
        <f t="shared" si="0"/>
        <v>0</v>
      </c>
      <c r="N23" s="209">
        <v>1421.01</v>
      </c>
      <c r="O23" s="210">
        <f t="shared" si="1"/>
        <v>0</v>
      </c>
      <c r="P23">
        <f t="shared" si="2"/>
        <v>0</v>
      </c>
    </row>
    <row r="24" spans="1:16" x14ac:dyDescent="0.2">
      <c r="A24" s="213">
        <v>74</v>
      </c>
      <c r="B24" s="204">
        <v>46042</v>
      </c>
      <c r="C24" s="215" t="s">
        <v>1957</v>
      </c>
      <c r="D24" s="215" t="s">
        <v>1956</v>
      </c>
      <c r="G24" s="216" t="s">
        <v>180</v>
      </c>
      <c r="J24" s="217">
        <v>3751</v>
      </c>
      <c r="K24" s="211" t="s">
        <v>180</v>
      </c>
      <c r="L24" s="207">
        <v>46042</v>
      </c>
      <c r="M24" s="211">
        <f t="shared" si="0"/>
        <v>0</v>
      </c>
      <c r="N24" s="209">
        <v>3751</v>
      </c>
      <c r="O24" s="210">
        <f t="shared" si="1"/>
        <v>0</v>
      </c>
      <c r="P24">
        <f t="shared" si="2"/>
        <v>0</v>
      </c>
    </row>
    <row r="25" spans="1:16" x14ac:dyDescent="0.2">
      <c r="A25" s="213">
        <v>75</v>
      </c>
      <c r="B25" s="204">
        <v>46042</v>
      </c>
      <c r="C25" s="215" t="s">
        <v>1958</v>
      </c>
      <c r="D25" s="215" t="s">
        <v>1956</v>
      </c>
      <c r="G25" s="216" t="s">
        <v>180</v>
      </c>
      <c r="J25" s="217">
        <v>1049.4100000000001</v>
      </c>
      <c r="K25" s="211" t="s">
        <v>180</v>
      </c>
      <c r="L25" s="207">
        <v>46042</v>
      </c>
      <c r="M25" s="211">
        <f t="shared" si="0"/>
        <v>0</v>
      </c>
      <c r="N25" s="209">
        <v>1049.4100000000001</v>
      </c>
      <c r="O25" s="210">
        <f t="shared" si="1"/>
        <v>0</v>
      </c>
      <c r="P25">
        <f t="shared" si="2"/>
        <v>0</v>
      </c>
    </row>
    <row r="26" spans="1:16" x14ac:dyDescent="0.2">
      <c r="A26" s="213">
        <v>76</v>
      </c>
      <c r="B26" s="204">
        <v>46042</v>
      </c>
      <c r="C26" s="215" t="s">
        <v>1959</v>
      </c>
      <c r="D26" s="215" t="s">
        <v>1956</v>
      </c>
      <c r="G26" s="216" t="s">
        <v>180</v>
      </c>
      <c r="J26" s="217">
        <v>524.71</v>
      </c>
      <c r="K26" s="211" t="s">
        <v>180</v>
      </c>
      <c r="L26" s="207">
        <v>46042</v>
      </c>
      <c r="M26" s="211">
        <f t="shared" si="0"/>
        <v>0</v>
      </c>
      <c r="N26" s="209">
        <v>524.71</v>
      </c>
      <c r="O26" s="210">
        <f t="shared" si="1"/>
        <v>0</v>
      </c>
      <c r="P26">
        <f t="shared" si="2"/>
        <v>0</v>
      </c>
    </row>
    <row r="27" spans="1:16" x14ac:dyDescent="0.2">
      <c r="A27" s="213">
        <v>77</v>
      </c>
      <c r="B27" s="204">
        <v>46042</v>
      </c>
      <c r="C27" s="215" t="s">
        <v>1960</v>
      </c>
      <c r="D27" s="215" t="s">
        <v>1956</v>
      </c>
      <c r="G27" s="216" t="s">
        <v>180</v>
      </c>
      <c r="J27" s="217">
        <v>524.71</v>
      </c>
      <c r="K27" s="211" t="s">
        <v>180</v>
      </c>
      <c r="L27" s="207">
        <v>46042</v>
      </c>
      <c r="M27" s="211">
        <f t="shared" si="0"/>
        <v>0</v>
      </c>
      <c r="N27" s="209">
        <v>524.71</v>
      </c>
      <c r="O27" s="210">
        <f t="shared" si="1"/>
        <v>0</v>
      </c>
      <c r="P27">
        <f t="shared" si="2"/>
        <v>0</v>
      </c>
    </row>
    <row r="28" spans="1:16" x14ac:dyDescent="0.2">
      <c r="A28" s="213">
        <v>88</v>
      </c>
      <c r="B28" s="204">
        <v>46042</v>
      </c>
      <c r="C28" s="215" t="s">
        <v>1961</v>
      </c>
      <c r="D28" s="215" t="s">
        <v>1962</v>
      </c>
      <c r="G28" s="216" t="s">
        <v>180</v>
      </c>
      <c r="J28" s="217">
        <v>1650</v>
      </c>
      <c r="K28" s="211" t="s">
        <v>180</v>
      </c>
      <c r="L28" s="207">
        <v>46042</v>
      </c>
      <c r="M28" s="211">
        <f t="shared" si="0"/>
        <v>0</v>
      </c>
      <c r="N28" s="209">
        <v>1650</v>
      </c>
      <c r="O28" s="210">
        <f t="shared" si="1"/>
        <v>0</v>
      </c>
      <c r="P28">
        <f t="shared" si="2"/>
        <v>0</v>
      </c>
    </row>
    <row r="29" spans="1:16" x14ac:dyDescent="0.2">
      <c r="A29" s="213">
        <v>108</v>
      </c>
      <c r="B29" s="204">
        <v>46042</v>
      </c>
      <c r="C29" s="215" t="s">
        <v>1963</v>
      </c>
      <c r="D29" s="215" t="s">
        <v>1964</v>
      </c>
      <c r="G29" s="216" t="s">
        <v>180</v>
      </c>
      <c r="J29" s="217">
        <v>618.05999999999995</v>
      </c>
      <c r="K29" s="211" t="s">
        <v>180</v>
      </c>
      <c r="L29" s="207">
        <v>46042</v>
      </c>
      <c r="M29" s="211">
        <f t="shared" si="0"/>
        <v>0</v>
      </c>
      <c r="N29" s="209">
        <v>618.05999999999995</v>
      </c>
      <c r="O29" s="210">
        <f t="shared" si="1"/>
        <v>0</v>
      </c>
      <c r="P29">
        <f t="shared" si="2"/>
        <v>0</v>
      </c>
    </row>
    <row r="30" spans="1:16" x14ac:dyDescent="0.2">
      <c r="A30" s="213">
        <v>109</v>
      </c>
      <c r="B30" s="204">
        <v>46042</v>
      </c>
      <c r="C30" s="215" t="s">
        <v>1963</v>
      </c>
      <c r="D30" s="215" t="s">
        <v>1965</v>
      </c>
      <c r="G30" s="216" t="s">
        <v>180</v>
      </c>
      <c r="J30" s="217">
        <v>10.29</v>
      </c>
      <c r="K30" s="211" t="s">
        <v>180</v>
      </c>
      <c r="L30" s="207">
        <v>46042</v>
      </c>
      <c r="M30" s="211">
        <f t="shared" si="0"/>
        <v>0</v>
      </c>
      <c r="N30" s="209">
        <v>10.29</v>
      </c>
      <c r="O30" s="210">
        <f t="shared" si="1"/>
        <v>0</v>
      </c>
      <c r="P30">
        <f t="shared" si="2"/>
        <v>0</v>
      </c>
    </row>
    <row r="31" spans="1:16" x14ac:dyDescent="0.2">
      <c r="A31" s="213">
        <v>110</v>
      </c>
      <c r="B31" s="204">
        <v>46042</v>
      </c>
      <c r="C31" s="215" t="s">
        <v>1963</v>
      </c>
      <c r="D31" s="215" t="s">
        <v>1966</v>
      </c>
      <c r="G31" s="216" t="s">
        <v>180</v>
      </c>
      <c r="J31" s="217">
        <v>140.25</v>
      </c>
      <c r="K31" s="211" t="s">
        <v>180</v>
      </c>
      <c r="L31" s="207">
        <v>46042</v>
      </c>
      <c r="M31" s="211">
        <f t="shared" si="0"/>
        <v>0</v>
      </c>
      <c r="N31" s="209">
        <v>140.25</v>
      </c>
      <c r="O31" s="210">
        <f t="shared" si="1"/>
        <v>0</v>
      </c>
      <c r="P31">
        <f t="shared" si="2"/>
        <v>0</v>
      </c>
    </row>
    <row r="32" spans="1:16" x14ac:dyDescent="0.2">
      <c r="A32" s="213">
        <v>111</v>
      </c>
      <c r="B32" s="204">
        <v>46042</v>
      </c>
      <c r="C32" s="215" t="s">
        <v>1963</v>
      </c>
      <c r="D32" s="215" t="s">
        <v>1967</v>
      </c>
      <c r="G32" s="216" t="s">
        <v>180</v>
      </c>
      <c r="J32" s="217">
        <v>1433.8</v>
      </c>
      <c r="K32" s="211" t="s">
        <v>180</v>
      </c>
      <c r="L32" s="207">
        <v>46042</v>
      </c>
      <c r="M32" s="211">
        <f t="shared" si="0"/>
        <v>0</v>
      </c>
      <c r="N32" s="209">
        <v>1433.8</v>
      </c>
      <c r="O32" s="210">
        <f t="shared" si="1"/>
        <v>0</v>
      </c>
      <c r="P32">
        <f t="shared" si="2"/>
        <v>0</v>
      </c>
    </row>
    <row r="33" spans="1:16" x14ac:dyDescent="0.2">
      <c r="A33" s="213">
        <v>112</v>
      </c>
      <c r="B33" s="204">
        <v>46042</v>
      </c>
      <c r="C33" s="215" t="s">
        <v>1963</v>
      </c>
      <c r="D33" s="215" t="s">
        <v>1968</v>
      </c>
      <c r="G33" s="216" t="s">
        <v>180</v>
      </c>
      <c r="J33" s="217">
        <v>177.41</v>
      </c>
      <c r="K33" s="211" t="s">
        <v>180</v>
      </c>
      <c r="L33" s="207">
        <v>46042</v>
      </c>
      <c r="M33" s="211">
        <f t="shared" si="0"/>
        <v>0</v>
      </c>
      <c r="N33" s="209">
        <v>177.41</v>
      </c>
      <c r="O33" s="210">
        <f t="shared" si="1"/>
        <v>0</v>
      </c>
      <c r="P33">
        <f t="shared" si="2"/>
        <v>0</v>
      </c>
    </row>
    <row r="34" spans="1:16" x14ac:dyDescent="0.2">
      <c r="A34" s="213">
        <v>113</v>
      </c>
      <c r="B34" s="204">
        <v>46042</v>
      </c>
      <c r="C34" s="215" t="s">
        <v>1963</v>
      </c>
      <c r="D34" s="215" t="s">
        <v>1969</v>
      </c>
      <c r="G34" s="216" t="s">
        <v>180</v>
      </c>
      <c r="J34" s="217">
        <v>1216.78</v>
      </c>
      <c r="K34" s="211" t="s">
        <v>180</v>
      </c>
      <c r="L34" s="207">
        <v>46042</v>
      </c>
      <c r="M34" s="211">
        <f t="shared" si="0"/>
        <v>0</v>
      </c>
      <c r="N34" s="209">
        <v>1216.78</v>
      </c>
      <c r="O34" s="210">
        <f t="shared" si="1"/>
        <v>0</v>
      </c>
      <c r="P34">
        <f t="shared" si="2"/>
        <v>0</v>
      </c>
    </row>
    <row r="35" spans="1:16" x14ac:dyDescent="0.2">
      <c r="A35" s="213">
        <v>114</v>
      </c>
      <c r="B35" s="204">
        <v>46042</v>
      </c>
      <c r="C35" s="215" t="s">
        <v>1963</v>
      </c>
      <c r="D35" s="215" t="s">
        <v>1970</v>
      </c>
      <c r="G35" s="216" t="s">
        <v>180</v>
      </c>
      <c r="J35" s="217">
        <v>396.45</v>
      </c>
      <c r="K35" s="211" t="s">
        <v>180</v>
      </c>
      <c r="L35" s="207">
        <v>46042</v>
      </c>
      <c r="M35" s="211">
        <f t="shared" si="0"/>
        <v>0</v>
      </c>
      <c r="N35" s="209">
        <v>396.45</v>
      </c>
      <c r="O35" s="210">
        <f t="shared" si="1"/>
        <v>0</v>
      </c>
      <c r="P35">
        <f t="shared" si="2"/>
        <v>0</v>
      </c>
    </row>
    <row r="36" spans="1:16" x14ac:dyDescent="0.2">
      <c r="A36" s="213">
        <v>115</v>
      </c>
      <c r="B36" s="204">
        <v>46042</v>
      </c>
      <c r="C36" s="215" t="s">
        <v>1963</v>
      </c>
      <c r="D36" s="215" t="s">
        <v>1968</v>
      </c>
      <c r="G36" s="216" t="s">
        <v>180</v>
      </c>
      <c r="J36" s="217">
        <v>15.73</v>
      </c>
      <c r="K36" s="211" t="s">
        <v>180</v>
      </c>
      <c r="L36" s="207">
        <v>46042</v>
      </c>
      <c r="M36" s="211">
        <f t="shared" si="0"/>
        <v>0</v>
      </c>
      <c r="N36" s="209">
        <v>15.73</v>
      </c>
      <c r="O36" s="210">
        <f t="shared" si="1"/>
        <v>0</v>
      </c>
      <c r="P36">
        <f t="shared" si="2"/>
        <v>0</v>
      </c>
    </row>
    <row r="37" spans="1:16" x14ac:dyDescent="0.2">
      <c r="A37" s="213">
        <v>116</v>
      </c>
      <c r="B37" s="204">
        <v>46042</v>
      </c>
      <c r="C37" s="215" t="s">
        <v>1963</v>
      </c>
      <c r="D37" s="215" t="s">
        <v>1971</v>
      </c>
      <c r="G37" s="216" t="s">
        <v>180</v>
      </c>
      <c r="J37" s="217">
        <v>404.18</v>
      </c>
      <c r="K37" s="211" t="s">
        <v>180</v>
      </c>
      <c r="L37" s="207">
        <v>46042</v>
      </c>
      <c r="M37" s="211">
        <f t="shared" si="0"/>
        <v>0</v>
      </c>
      <c r="N37" s="209">
        <v>404.18</v>
      </c>
      <c r="O37" s="210">
        <f t="shared" si="1"/>
        <v>0</v>
      </c>
      <c r="P37">
        <f t="shared" si="2"/>
        <v>0</v>
      </c>
    </row>
    <row r="38" spans="1:16" x14ac:dyDescent="0.2">
      <c r="A38" s="213">
        <v>140</v>
      </c>
      <c r="B38" s="204">
        <v>46042</v>
      </c>
      <c r="C38" s="215" t="s">
        <v>1972</v>
      </c>
      <c r="D38" s="215" t="s">
        <v>1973</v>
      </c>
      <c r="G38" s="216" t="s">
        <v>180</v>
      </c>
      <c r="J38" s="217">
        <v>16000</v>
      </c>
      <c r="K38" s="211" t="s">
        <v>180</v>
      </c>
      <c r="L38" s="207">
        <v>46042</v>
      </c>
      <c r="M38" s="211">
        <f t="shared" si="0"/>
        <v>0</v>
      </c>
      <c r="N38" s="209">
        <v>16000</v>
      </c>
      <c r="O38" s="210">
        <f t="shared" si="1"/>
        <v>0</v>
      </c>
      <c r="P38">
        <f t="shared" si="2"/>
        <v>0</v>
      </c>
    </row>
    <row r="39" spans="1:16" x14ac:dyDescent="0.2">
      <c r="A39" s="213">
        <v>141</v>
      </c>
      <c r="B39" s="204">
        <v>46042</v>
      </c>
      <c r="C39" s="215" t="s">
        <v>1974</v>
      </c>
      <c r="D39" s="215" t="s">
        <v>1975</v>
      </c>
      <c r="G39" s="216" t="s">
        <v>180</v>
      </c>
      <c r="J39" s="217">
        <v>400</v>
      </c>
      <c r="K39" s="211" t="s">
        <v>180</v>
      </c>
      <c r="L39" s="207">
        <v>46042</v>
      </c>
      <c r="M39" s="211">
        <f t="shared" ref="M39:M70" si="3">IF(K39&lt;&gt;"",L39-K39,0)</f>
        <v>0</v>
      </c>
      <c r="N39" s="209">
        <v>400</v>
      </c>
      <c r="O39" s="210">
        <f t="shared" ref="O39:O70" si="4">IF(K39&lt;&gt;"",N39*M39,0)</f>
        <v>0</v>
      </c>
      <c r="P39">
        <f t="shared" ref="P39:P70" si="5">IF(K39&lt;&gt;"",N39,0)</f>
        <v>0</v>
      </c>
    </row>
    <row r="40" spans="1:16" x14ac:dyDescent="0.2">
      <c r="A40" s="213">
        <v>145</v>
      </c>
      <c r="B40" s="204">
        <v>46043</v>
      </c>
      <c r="C40" s="215" t="s">
        <v>1976</v>
      </c>
      <c r="D40" s="215" t="s">
        <v>1977</v>
      </c>
      <c r="G40" s="216" t="s">
        <v>180</v>
      </c>
      <c r="J40" s="217">
        <v>1000</v>
      </c>
      <c r="K40" s="211" t="s">
        <v>180</v>
      </c>
      <c r="L40" s="207">
        <v>46043</v>
      </c>
      <c r="M40" s="211">
        <f t="shared" si="3"/>
        <v>0</v>
      </c>
      <c r="N40" s="209">
        <v>1000</v>
      </c>
      <c r="O40" s="210">
        <f t="shared" si="4"/>
        <v>0</v>
      </c>
      <c r="P40">
        <f t="shared" si="5"/>
        <v>0</v>
      </c>
    </row>
    <row r="41" spans="1:16" x14ac:dyDescent="0.2">
      <c r="A41" s="213">
        <v>146</v>
      </c>
      <c r="B41" s="204">
        <v>46043</v>
      </c>
      <c r="C41" s="215" t="s">
        <v>1978</v>
      </c>
      <c r="D41" s="215" t="s">
        <v>1979</v>
      </c>
      <c r="G41" s="216" t="s">
        <v>180</v>
      </c>
      <c r="J41" s="217">
        <v>3500</v>
      </c>
      <c r="K41" s="211" t="s">
        <v>180</v>
      </c>
      <c r="L41" s="207">
        <v>46043</v>
      </c>
      <c r="M41" s="211">
        <f t="shared" si="3"/>
        <v>0</v>
      </c>
      <c r="N41" s="209">
        <v>3500</v>
      </c>
      <c r="O41" s="210">
        <f t="shared" si="4"/>
        <v>0</v>
      </c>
      <c r="P41">
        <f t="shared" si="5"/>
        <v>0</v>
      </c>
    </row>
    <row r="42" spans="1:16" x14ac:dyDescent="0.2">
      <c r="A42" s="213">
        <v>147</v>
      </c>
      <c r="B42" s="204">
        <v>46043</v>
      </c>
      <c r="C42" s="215" t="s">
        <v>1980</v>
      </c>
      <c r="D42" s="215" t="s">
        <v>1981</v>
      </c>
      <c r="G42" s="216" t="s">
        <v>180</v>
      </c>
      <c r="J42" s="217">
        <v>5000</v>
      </c>
      <c r="K42" s="211" t="s">
        <v>180</v>
      </c>
      <c r="L42" s="207">
        <v>46043</v>
      </c>
      <c r="M42" s="211">
        <f t="shared" si="3"/>
        <v>0</v>
      </c>
      <c r="N42" s="209">
        <v>5000</v>
      </c>
      <c r="O42" s="210">
        <f t="shared" si="4"/>
        <v>0</v>
      </c>
      <c r="P42">
        <f t="shared" si="5"/>
        <v>0</v>
      </c>
    </row>
    <row r="43" spans="1:16" x14ac:dyDescent="0.2">
      <c r="A43" s="213">
        <v>148</v>
      </c>
      <c r="B43" s="204">
        <v>46043</v>
      </c>
      <c r="C43" s="215" t="s">
        <v>1982</v>
      </c>
      <c r="D43" s="215" t="s">
        <v>1983</v>
      </c>
      <c r="G43" s="216" t="s">
        <v>180</v>
      </c>
      <c r="J43" s="217">
        <v>16000</v>
      </c>
      <c r="K43" s="211" t="s">
        <v>180</v>
      </c>
      <c r="L43" s="207">
        <v>46043</v>
      </c>
      <c r="M43" s="211">
        <f t="shared" si="3"/>
        <v>0</v>
      </c>
      <c r="N43" s="209">
        <v>16000</v>
      </c>
      <c r="O43" s="210">
        <f t="shared" si="4"/>
        <v>0</v>
      </c>
      <c r="P43">
        <f t="shared" si="5"/>
        <v>0</v>
      </c>
    </row>
    <row r="44" spans="1:16" x14ac:dyDescent="0.2">
      <c r="A44" s="213">
        <v>149</v>
      </c>
      <c r="B44" s="204">
        <v>46043</v>
      </c>
      <c r="C44" s="215" t="s">
        <v>1984</v>
      </c>
      <c r="D44" s="215" t="s">
        <v>1975</v>
      </c>
      <c r="G44" s="216" t="s">
        <v>180</v>
      </c>
      <c r="J44" s="217">
        <v>250</v>
      </c>
      <c r="K44" s="211" t="s">
        <v>180</v>
      </c>
      <c r="L44" s="207">
        <v>46043</v>
      </c>
      <c r="M44" s="211">
        <f t="shared" si="3"/>
        <v>0</v>
      </c>
      <c r="N44" s="209">
        <v>250</v>
      </c>
      <c r="O44" s="210">
        <f t="shared" si="4"/>
        <v>0</v>
      </c>
      <c r="P44">
        <f t="shared" si="5"/>
        <v>0</v>
      </c>
    </row>
    <row r="45" spans="1:16" x14ac:dyDescent="0.2">
      <c r="A45" s="213">
        <v>150</v>
      </c>
      <c r="B45" s="204">
        <v>46043</v>
      </c>
      <c r="C45" s="215" t="s">
        <v>1985</v>
      </c>
      <c r="D45" s="215" t="s">
        <v>1975</v>
      </c>
      <c r="G45" s="216" t="s">
        <v>180</v>
      </c>
      <c r="J45" s="217">
        <v>1000</v>
      </c>
      <c r="K45" s="211" t="s">
        <v>180</v>
      </c>
      <c r="L45" s="207">
        <v>46043</v>
      </c>
      <c r="M45" s="211">
        <f t="shared" si="3"/>
        <v>0</v>
      </c>
      <c r="N45" s="209">
        <v>1000</v>
      </c>
      <c r="O45" s="210">
        <f t="shared" si="4"/>
        <v>0</v>
      </c>
      <c r="P45">
        <f t="shared" si="5"/>
        <v>0</v>
      </c>
    </row>
    <row r="46" spans="1:16" x14ac:dyDescent="0.2">
      <c r="A46" s="213">
        <v>151</v>
      </c>
      <c r="B46" s="204">
        <v>46043</v>
      </c>
      <c r="C46" s="215" t="s">
        <v>1986</v>
      </c>
      <c r="D46" s="215" t="s">
        <v>1975</v>
      </c>
      <c r="G46" s="216" t="s">
        <v>180</v>
      </c>
      <c r="J46" s="217">
        <v>800</v>
      </c>
      <c r="K46" s="211" t="s">
        <v>180</v>
      </c>
      <c r="L46" s="207">
        <v>46043</v>
      </c>
      <c r="M46" s="211">
        <f t="shared" si="3"/>
        <v>0</v>
      </c>
      <c r="N46" s="209">
        <v>800</v>
      </c>
      <c r="O46" s="210">
        <f t="shared" si="4"/>
        <v>0</v>
      </c>
      <c r="P46">
        <f t="shared" si="5"/>
        <v>0</v>
      </c>
    </row>
    <row r="47" spans="1:16" x14ac:dyDescent="0.2">
      <c r="A47" s="213">
        <v>152</v>
      </c>
      <c r="B47" s="204">
        <v>46043</v>
      </c>
      <c r="C47" s="215" t="s">
        <v>1257</v>
      </c>
      <c r="D47" s="215" t="s">
        <v>1975</v>
      </c>
      <c r="G47" s="216" t="s">
        <v>180</v>
      </c>
      <c r="J47" s="217">
        <v>400</v>
      </c>
      <c r="K47" s="211" t="s">
        <v>180</v>
      </c>
      <c r="L47" s="207">
        <v>46043</v>
      </c>
      <c r="M47" s="211">
        <f t="shared" si="3"/>
        <v>0</v>
      </c>
      <c r="N47" s="209">
        <v>400</v>
      </c>
      <c r="O47" s="210">
        <f t="shared" si="4"/>
        <v>0</v>
      </c>
      <c r="P47">
        <f t="shared" si="5"/>
        <v>0</v>
      </c>
    </row>
    <row r="48" spans="1:16" x14ac:dyDescent="0.2">
      <c r="A48" s="213">
        <v>153</v>
      </c>
      <c r="B48" s="204">
        <v>46044</v>
      </c>
      <c r="C48" s="215" t="s">
        <v>1987</v>
      </c>
      <c r="D48" s="215" t="s">
        <v>1975</v>
      </c>
      <c r="G48" s="216" t="s">
        <v>180</v>
      </c>
      <c r="J48" s="217">
        <v>240</v>
      </c>
      <c r="K48" s="211" t="s">
        <v>180</v>
      </c>
      <c r="L48" s="207">
        <v>46044</v>
      </c>
      <c r="M48" s="211">
        <f t="shared" si="3"/>
        <v>0</v>
      </c>
      <c r="N48" s="209">
        <v>240</v>
      </c>
      <c r="O48" s="210">
        <f t="shared" si="4"/>
        <v>0</v>
      </c>
      <c r="P48">
        <f t="shared" si="5"/>
        <v>0</v>
      </c>
    </row>
    <row r="49" spans="1:16" x14ac:dyDescent="0.2">
      <c r="A49" s="213">
        <v>154</v>
      </c>
      <c r="B49" s="204">
        <v>46044</v>
      </c>
      <c r="C49" s="215" t="s">
        <v>1961</v>
      </c>
      <c r="D49" s="215" t="s">
        <v>1988</v>
      </c>
      <c r="G49" s="216" t="s">
        <v>180</v>
      </c>
      <c r="J49" s="217">
        <v>247.96</v>
      </c>
      <c r="K49" s="211" t="s">
        <v>180</v>
      </c>
      <c r="L49" s="207">
        <v>46044</v>
      </c>
      <c r="M49" s="211">
        <f t="shared" si="3"/>
        <v>0</v>
      </c>
      <c r="N49" s="209">
        <v>247.96</v>
      </c>
      <c r="O49" s="210">
        <f t="shared" si="4"/>
        <v>0</v>
      </c>
      <c r="P49">
        <f t="shared" si="5"/>
        <v>0</v>
      </c>
    </row>
    <row r="50" spans="1:16" x14ac:dyDescent="0.2">
      <c r="A50" s="213">
        <v>155</v>
      </c>
      <c r="B50" s="204">
        <v>46044</v>
      </c>
      <c r="C50" s="215" t="s">
        <v>1989</v>
      </c>
      <c r="D50" s="215" t="s">
        <v>1975</v>
      </c>
      <c r="G50" s="216" t="s">
        <v>180</v>
      </c>
      <c r="J50" s="217">
        <v>4500</v>
      </c>
      <c r="K50" s="211" t="s">
        <v>180</v>
      </c>
      <c r="L50" s="207">
        <v>46044</v>
      </c>
      <c r="M50" s="211">
        <f t="shared" si="3"/>
        <v>0</v>
      </c>
      <c r="N50" s="209">
        <v>4500</v>
      </c>
      <c r="O50" s="210">
        <f t="shared" si="4"/>
        <v>0</v>
      </c>
      <c r="P50">
        <f t="shared" si="5"/>
        <v>0</v>
      </c>
    </row>
    <row r="51" spans="1:16" x14ac:dyDescent="0.2">
      <c r="A51" s="213">
        <v>156</v>
      </c>
      <c r="B51" s="204">
        <v>46044</v>
      </c>
      <c r="C51" s="215" t="s">
        <v>980</v>
      </c>
      <c r="D51" s="215" t="s">
        <v>1975</v>
      </c>
      <c r="G51" s="216" t="s">
        <v>180</v>
      </c>
      <c r="J51" s="217">
        <v>3000</v>
      </c>
      <c r="K51" s="211" t="s">
        <v>180</v>
      </c>
      <c r="L51" s="207">
        <v>46044</v>
      </c>
      <c r="M51" s="211">
        <f t="shared" si="3"/>
        <v>0</v>
      </c>
      <c r="N51" s="209">
        <v>3000</v>
      </c>
      <c r="O51" s="210">
        <f t="shared" si="4"/>
        <v>0</v>
      </c>
      <c r="P51">
        <f t="shared" si="5"/>
        <v>0</v>
      </c>
    </row>
    <row r="52" spans="1:16" x14ac:dyDescent="0.2">
      <c r="A52" s="213">
        <v>158</v>
      </c>
      <c r="B52" s="204">
        <v>46048</v>
      </c>
      <c r="C52" s="215" t="s">
        <v>1990</v>
      </c>
      <c r="D52" s="215" t="s">
        <v>1991</v>
      </c>
      <c r="G52" s="216" t="s">
        <v>180</v>
      </c>
      <c r="J52" s="217">
        <v>163.5</v>
      </c>
      <c r="K52" s="211" t="s">
        <v>180</v>
      </c>
      <c r="L52" s="207">
        <v>46048</v>
      </c>
      <c r="M52" s="211">
        <f t="shared" si="3"/>
        <v>0</v>
      </c>
      <c r="N52" s="209">
        <v>163.5</v>
      </c>
      <c r="O52" s="210">
        <f t="shared" si="4"/>
        <v>0</v>
      </c>
      <c r="P52">
        <f t="shared" si="5"/>
        <v>0</v>
      </c>
    </row>
    <row r="53" spans="1:16" x14ac:dyDescent="0.2">
      <c r="A53" s="213">
        <v>161</v>
      </c>
      <c r="B53" s="204">
        <v>46048</v>
      </c>
      <c r="C53" s="215" t="s">
        <v>1992</v>
      </c>
      <c r="D53" s="215" t="s">
        <v>1993</v>
      </c>
      <c r="G53" s="216" t="s">
        <v>180</v>
      </c>
      <c r="J53" s="217">
        <v>35</v>
      </c>
      <c r="K53" s="211" t="s">
        <v>180</v>
      </c>
      <c r="L53" s="207">
        <v>46048</v>
      </c>
      <c r="M53" s="211">
        <f t="shared" si="3"/>
        <v>0</v>
      </c>
      <c r="N53" s="209">
        <v>35</v>
      </c>
      <c r="O53" s="210">
        <f t="shared" si="4"/>
        <v>0</v>
      </c>
      <c r="P53">
        <f t="shared" si="5"/>
        <v>0</v>
      </c>
    </row>
    <row r="54" spans="1:16" x14ac:dyDescent="0.2">
      <c r="A54" s="213">
        <v>162</v>
      </c>
      <c r="B54" s="204">
        <v>46048</v>
      </c>
      <c r="C54" s="215" t="s">
        <v>1994</v>
      </c>
      <c r="D54" s="215" t="s">
        <v>1995</v>
      </c>
      <c r="G54" s="216" t="s">
        <v>1996</v>
      </c>
      <c r="J54" s="217">
        <v>1424.42</v>
      </c>
      <c r="K54" s="211" t="s">
        <v>180</v>
      </c>
      <c r="L54" s="207">
        <v>46048</v>
      </c>
      <c r="M54" s="211">
        <f t="shared" si="3"/>
        <v>0</v>
      </c>
      <c r="N54" s="209">
        <v>1424.42</v>
      </c>
      <c r="O54" s="210">
        <f t="shared" si="4"/>
        <v>0</v>
      </c>
      <c r="P54">
        <f t="shared" si="5"/>
        <v>0</v>
      </c>
    </row>
    <row r="55" spans="1:16" x14ac:dyDescent="0.2">
      <c r="A55" s="213">
        <v>163</v>
      </c>
      <c r="B55" s="204">
        <v>46048</v>
      </c>
      <c r="C55" s="215" t="s">
        <v>1997</v>
      </c>
      <c r="D55" s="215" t="s">
        <v>1998</v>
      </c>
      <c r="G55" s="216" t="s">
        <v>180</v>
      </c>
      <c r="J55" s="217">
        <v>1.8</v>
      </c>
      <c r="K55" s="211" t="s">
        <v>180</v>
      </c>
      <c r="L55" s="207">
        <v>46048</v>
      </c>
      <c r="M55" s="211">
        <f t="shared" si="3"/>
        <v>0</v>
      </c>
      <c r="N55" s="209">
        <v>1.8</v>
      </c>
      <c r="O55" s="210">
        <f t="shared" si="4"/>
        <v>0</v>
      </c>
      <c r="P55">
        <f t="shared" si="5"/>
        <v>0</v>
      </c>
    </row>
    <row r="56" spans="1:16" x14ac:dyDescent="0.2">
      <c r="A56" s="213">
        <v>208</v>
      </c>
      <c r="B56" s="204">
        <v>46051</v>
      </c>
      <c r="C56" s="215" t="s">
        <v>1976</v>
      </c>
      <c r="D56" s="215" t="s">
        <v>1999</v>
      </c>
      <c r="G56" s="216" t="s">
        <v>180</v>
      </c>
      <c r="J56" s="217">
        <v>39581.25</v>
      </c>
      <c r="K56" s="211" t="s">
        <v>180</v>
      </c>
      <c r="L56" s="207">
        <v>46051</v>
      </c>
      <c r="M56" s="211">
        <f t="shared" si="3"/>
        <v>0</v>
      </c>
      <c r="N56" s="209">
        <v>39581.25</v>
      </c>
      <c r="O56" s="210">
        <f t="shared" si="4"/>
        <v>0</v>
      </c>
      <c r="P56">
        <f t="shared" si="5"/>
        <v>0</v>
      </c>
    </row>
    <row r="57" spans="1:16" x14ac:dyDescent="0.2">
      <c r="A57" s="213">
        <v>213</v>
      </c>
      <c r="B57" s="204">
        <v>46056</v>
      </c>
      <c r="C57" s="215" t="s">
        <v>2000</v>
      </c>
      <c r="D57" s="215" t="s">
        <v>2001</v>
      </c>
      <c r="G57" s="216" t="s">
        <v>180</v>
      </c>
      <c r="J57" s="217">
        <v>1492.31</v>
      </c>
      <c r="K57" s="211" t="s">
        <v>180</v>
      </c>
      <c r="L57" s="207">
        <v>46056</v>
      </c>
      <c r="M57" s="211">
        <f t="shared" si="3"/>
        <v>0</v>
      </c>
      <c r="N57" s="209">
        <v>1492.31</v>
      </c>
      <c r="O57" s="210">
        <f t="shared" si="4"/>
        <v>0</v>
      </c>
      <c r="P57">
        <f t="shared" si="5"/>
        <v>0</v>
      </c>
    </row>
    <row r="58" spans="1:16" x14ac:dyDescent="0.2">
      <c r="A58" s="213">
        <v>214</v>
      </c>
      <c r="B58" s="204">
        <v>46056</v>
      </c>
      <c r="C58" s="215" t="s">
        <v>2002</v>
      </c>
      <c r="D58" s="215" t="s">
        <v>2001</v>
      </c>
      <c r="G58" s="216" t="s">
        <v>180</v>
      </c>
      <c r="J58" s="217">
        <v>3915.48</v>
      </c>
      <c r="K58" s="211" t="s">
        <v>180</v>
      </c>
      <c r="L58" s="207">
        <v>46056</v>
      </c>
      <c r="M58" s="211">
        <f t="shared" si="3"/>
        <v>0</v>
      </c>
      <c r="N58" s="209">
        <v>3915.48</v>
      </c>
      <c r="O58" s="210">
        <f t="shared" si="4"/>
        <v>0</v>
      </c>
      <c r="P58">
        <f t="shared" si="5"/>
        <v>0</v>
      </c>
    </row>
    <row r="59" spans="1:16" x14ac:dyDescent="0.2">
      <c r="A59" s="213">
        <v>215</v>
      </c>
      <c r="B59" s="204">
        <v>46056</v>
      </c>
      <c r="C59" s="215" t="s">
        <v>2003</v>
      </c>
      <c r="D59" s="215" t="s">
        <v>2001</v>
      </c>
      <c r="G59" s="216" t="s">
        <v>180</v>
      </c>
      <c r="J59" s="217">
        <v>1374.15</v>
      </c>
      <c r="K59" s="211" t="s">
        <v>180</v>
      </c>
      <c r="L59" s="207">
        <v>46056</v>
      </c>
      <c r="M59" s="211">
        <f t="shared" si="3"/>
        <v>0</v>
      </c>
      <c r="N59" s="209">
        <v>1374.15</v>
      </c>
      <c r="O59" s="210">
        <f t="shared" si="4"/>
        <v>0</v>
      </c>
      <c r="P59">
        <f t="shared" si="5"/>
        <v>0</v>
      </c>
    </row>
    <row r="60" spans="1:16" x14ac:dyDescent="0.2">
      <c r="A60" s="213">
        <v>216</v>
      </c>
      <c r="B60" s="204">
        <v>46056</v>
      </c>
      <c r="C60" s="215" t="s">
        <v>2004</v>
      </c>
      <c r="D60" s="215" t="s">
        <v>2001</v>
      </c>
      <c r="G60" s="216" t="s">
        <v>180</v>
      </c>
      <c r="J60" s="217">
        <v>2144.25</v>
      </c>
      <c r="K60" s="211" t="s">
        <v>180</v>
      </c>
      <c r="L60" s="207">
        <v>46056</v>
      </c>
      <c r="M60" s="211">
        <f t="shared" si="3"/>
        <v>0</v>
      </c>
      <c r="N60" s="209">
        <v>2144.25</v>
      </c>
      <c r="O60" s="210">
        <f t="shared" si="4"/>
        <v>0</v>
      </c>
      <c r="P60">
        <f t="shared" si="5"/>
        <v>0</v>
      </c>
    </row>
    <row r="61" spans="1:16" x14ac:dyDescent="0.2">
      <c r="A61" s="213">
        <v>217</v>
      </c>
      <c r="B61" s="204">
        <v>46056</v>
      </c>
      <c r="C61" s="215" t="s">
        <v>2005</v>
      </c>
      <c r="D61" s="215" t="s">
        <v>2001</v>
      </c>
      <c r="G61" s="216" t="s">
        <v>180</v>
      </c>
      <c r="J61" s="217">
        <v>2072.5300000000002</v>
      </c>
      <c r="K61" s="211" t="s">
        <v>180</v>
      </c>
      <c r="L61" s="207">
        <v>46056</v>
      </c>
      <c r="M61" s="211">
        <f t="shared" si="3"/>
        <v>0</v>
      </c>
      <c r="N61" s="209">
        <v>2072.5300000000002</v>
      </c>
      <c r="O61" s="210">
        <f t="shared" si="4"/>
        <v>0</v>
      </c>
      <c r="P61">
        <f t="shared" si="5"/>
        <v>0</v>
      </c>
    </row>
    <row r="62" spans="1:16" x14ac:dyDescent="0.2">
      <c r="A62" s="213">
        <v>223</v>
      </c>
      <c r="B62" s="204">
        <v>46057</v>
      </c>
      <c r="C62" s="215" t="s">
        <v>2006</v>
      </c>
      <c r="D62" s="215" t="s">
        <v>2007</v>
      </c>
      <c r="G62" s="216" t="s">
        <v>180</v>
      </c>
      <c r="J62" s="217">
        <v>9736.5499999999993</v>
      </c>
      <c r="K62" s="211" t="s">
        <v>180</v>
      </c>
      <c r="L62" s="207">
        <v>46057</v>
      </c>
      <c r="M62" s="211">
        <f t="shared" si="3"/>
        <v>0</v>
      </c>
      <c r="N62" s="209">
        <v>9736.5499999999993</v>
      </c>
      <c r="O62" s="210">
        <f t="shared" si="4"/>
        <v>0</v>
      </c>
      <c r="P62">
        <f t="shared" si="5"/>
        <v>0</v>
      </c>
    </row>
    <row r="63" spans="1:16" x14ac:dyDescent="0.2">
      <c r="A63" s="213">
        <v>224</v>
      </c>
      <c r="B63" s="204">
        <v>46057</v>
      </c>
      <c r="C63" s="215" t="s">
        <v>2006</v>
      </c>
      <c r="D63" s="215" t="s">
        <v>2008</v>
      </c>
      <c r="G63" s="216" t="s">
        <v>180</v>
      </c>
      <c r="J63" s="217">
        <v>52.7</v>
      </c>
      <c r="K63" s="211" t="s">
        <v>180</v>
      </c>
      <c r="L63" s="207">
        <v>46057</v>
      </c>
      <c r="M63" s="211">
        <f t="shared" si="3"/>
        <v>0</v>
      </c>
      <c r="N63" s="209">
        <v>52.7</v>
      </c>
      <c r="O63" s="210">
        <f t="shared" si="4"/>
        <v>0</v>
      </c>
      <c r="P63">
        <f t="shared" si="5"/>
        <v>0</v>
      </c>
    </row>
    <row r="64" spans="1:16" x14ac:dyDescent="0.2">
      <c r="A64" s="213">
        <v>225</v>
      </c>
      <c r="B64" s="204">
        <v>46057</v>
      </c>
      <c r="C64" s="215" t="s">
        <v>2006</v>
      </c>
      <c r="D64" s="215" t="s">
        <v>2009</v>
      </c>
      <c r="G64" s="216" t="s">
        <v>180</v>
      </c>
      <c r="J64" s="217">
        <v>7218.5</v>
      </c>
      <c r="K64" s="211" t="s">
        <v>180</v>
      </c>
      <c r="L64" s="207">
        <v>46057</v>
      </c>
      <c r="M64" s="211">
        <f t="shared" si="3"/>
        <v>0</v>
      </c>
      <c r="N64" s="209">
        <v>7218.5</v>
      </c>
      <c r="O64" s="210">
        <f t="shared" si="4"/>
        <v>0</v>
      </c>
      <c r="P64">
        <f t="shared" si="5"/>
        <v>0</v>
      </c>
    </row>
    <row r="65" spans="1:16" x14ac:dyDescent="0.2">
      <c r="A65" s="213">
        <v>226</v>
      </c>
      <c r="B65" s="204">
        <v>46057</v>
      </c>
      <c r="C65" s="215" t="s">
        <v>2006</v>
      </c>
      <c r="D65" s="215" t="s">
        <v>2010</v>
      </c>
      <c r="G65" s="216" t="s">
        <v>180</v>
      </c>
      <c r="J65" s="217">
        <v>32415.34</v>
      </c>
      <c r="K65" s="211" t="s">
        <v>180</v>
      </c>
      <c r="L65" s="207">
        <v>46057</v>
      </c>
      <c r="M65" s="211">
        <f t="shared" si="3"/>
        <v>0</v>
      </c>
      <c r="N65" s="209">
        <v>32415.34</v>
      </c>
      <c r="O65" s="210">
        <f t="shared" si="4"/>
        <v>0</v>
      </c>
      <c r="P65">
        <f t="shared" si="5"/>
        <v>0</v>
      </c>
    </row>
    <row r="66" spans="1:16" x14ac:dyDescent="0.2">
      <c r="A66" s="213">
        <v>227</v>
      </c>
      <c r="B66" s="204">
        <v>46057</v>
      </c>
      <c r="C66" s="215" t="s">
        <v>2006</v>
      </c>
      <c r="D66" s="215" t="s">
        <v>2011</v>
      </c>
      <c r="G66" s="216" t="s">
        <v>180</v>
      </c>
      <c r="J66" s="217">
        <v>16826.59</v>
      </c>
      <c r="K66" s="211" t="s">
        <v>180</v>
      </c>
      <c r="L66" s="207">
        <v>46057</v>
      </c>
      <c r="M66" s="211">
        <f t="shared" si="3"/>
        <v>0</v>
      </c>
      <c r="N66" s="209">
        <v>16826.59</v>
      </c>
      <c r="O66" s="210">
        <f t="shared" si="4"/>
        <v>0</v>
      </c>
      <c r="P66">
        <f t="shared" si="5"/>
        <v>0</v>
      </c>
    </row>
    <row r="67" spans="1:16" x14ac:dyDescent="0.2">
      <c r="A67" s="213">
        <v>235</v>
      </c>
      <c r="B67" s="204">
        <v>46062</v>
      </c>
      <c r="C67" s="215" t="s">
        <v>1949</v>
      </c>
      <c r="D67" s="215" t="s">
        <v>2012</v>
      </c>
      <c r="G67" s="216" t="s">
        <v>180</v>
      </c>
      <c r="J67" s="217">
        <v>300</v>
      </c>
      <c r="K67" s="211" t="s">
        <v>180</v>
      </c>
      <c r="L67" s="207">
        <v>46062</v>
      </c>
      <c r="M67" s="211">
        <f t="shared" si="3"/>
        <v>0</v>
      </c>
      <c r="N67" s="209">
        <v>300</v>
      </c>
      <c r="O67" s="210">
        <f t="shared" si="4"/>
        <v>0</v>
      </c>
      <c r="P67">
        <f t="shared" si="5"/>
        <v>0</v>
      </c>
    </row>
    <row r="68" spans="1:16" x14ac:dyDescent="0.2">
      <c r="A68" s="213">
        <v>236</v>
      </c>
      <c r="B68" s="204">
        <v>46062</v>
      </c>
      <c r="C68" s="215" t="s">
        <v>1951</v>
      </c>
      <c r="D68" s="215" t="s">
        <v>2012</v>
      </c>
      <c r="G68" s="216" t="s">
        <v>180</v>
      </c>
      <c r="J68" s="217">
        <v>300</v>
      </c>
      <c r="K68" s="211" t="s">
        <v>180</v>
      </c>
      <c r="L68" s="207">
        <v>46062</v>
      </c>
      <c r="M68" s="211">
        <f t="shared" si="3"/>
        <v>0</v>
      </c>
      <c r="N68" s="209">
        <v>300</v>
      </c>
      <c r="O68" s="210">
        <f t="shared" si="4"/>
        <v>0</v>
      </c>
      <c r="P68">
        <f t="shared" si="5"/>
        <v>0</v>
      </c>
    </row>
    <row r="69" spans="1:16" x14ac:dyDescent="0.2">
      <c r="A69" s="213">
        <v>237</v>
      </c>
      <c r="B69" s="204">
        <v>46062</v>
      </c>
      <c r="C69" s="215" t="s">
        <v>1963</v>
      </c>
      <c r="D69" s="215" t="s">
        <v>2013</v>
      </c>
      <c r="G69" s="216" t="s">
        <v>180</v>
      </c>
      <c r="J69" s="217">
        <v>1787.31</v>
      </c>
      <c r="K69" s="211" t="s">
        <v>180</v>
      </c>
      <c r="L69" s="207">
        <v>46062</v>
      </c>
      <c r="M69" s="211">
        <f t="shared" si="3"/>
        <v>0</v>
      </c>
      <c r="N69" s="209">
        <v>1787.31</v>
      </c>
      <c r="O69" s="210">
        <f t="shared" si="4"/>
        <v>0</v>
      </c>
      <c r="P69">
        <f t="shared" si="5"/>
        <v>0</v>
      </c>
    </row>
    <row r="70" spans="1:16" x14ac:dyDescent="0.2">
      <c r="A70" s="213">
        <v>251</v>
      </c>
      <c r="B70" s="204">
        <v>46064</v>
      </c>
      <c r="C70" s="215" t="s">
        <v>2014</v>
      </c>
      <c r="D70" s="215" t="s">
        <v>2015</v>
      </c>
      <c r="G70" s="216" t="s">
        <v>180</v>
      </c>
      <c r="J70" s="217">
        <v>418.65</v>
      </c>
      <c r="K70" s="211" t="s">
        <v>180</v>
      </c>
      <c r="L70" s="207">
        <v>46064</v>
      </c>
      <c r="M70" s="211">
        <f t="shared" si="3"/>
        <v>0</v>
      </c>
      <c r="N70" s="209">
        <v>418.65</v>
      </c>
      <c r="O70" s="210">
        <f t="shared" si="4"/>
        <v>0</v>
      </c>
      <c r="P70">
        <f t="shared" si="5"/>
        <v>0</v>
      </c>
    </row>
    <row r="71" spans="1:16" x14ac:dyDescent="0.2">
      <c r="A71" s="213">
        <v>252</v>
      </c>
      <c r="B71" s="204">
        <v>46064</v>
      </c>
      <c r="C71" s="215" t="s">
        <v>1976</v>
      </c>
      <c r="D71" s="215" t="s">
        <v>2016</v>
      </c>
      <c r="G71" s="216" t="s">
        <v>180</v>
      </c>
      <c r="J71" s="217">
        <v>1000</v>
      </c>
      <c r="K71" s="211" t="s">
        <v>180</v>
      </c>
      <c r="L71" s="207">
        <v>46064</v>
      </c>
      <c r="M71" s="211">
        <f t="shared" ref="M71:M102" si="6">IF(K71&lt;&gt;"",L71-K71,0)</f>
        <v>0</v>
      </c>
      <c r="N71" s="209">
        <v>1000</v>
      </c>
      <c r="O71" s="210">
        <f t="shared" ref="O71:O102" si="7">IF(K71&lt;&gt;"",N71*M71,0)</f>
        <v>0</v>
      </c>
      <c r="P71">
        <f t="shared" ref="P71:P102" si="8">IF(K71&lt;&gt;"",N71,0)</f>
        <v>0</v>
      </c>
    </row>
    <row r="72" spans="1:16" x14ac:dyDescent="0.2">
      <c r="A72" s="213">
        <v>253</v>
      </c>
      <c r="B72" s="204">
        <v>46064</v>
      </c>
      <c r="C72" s="215" t="s">
        <v>1976</v>
      </c>
      <c r="D72" s="215" t="s">
        <v>2017</v>
      </c>
      <c r="G72" s="216" t="s">
        <v>180</v>
      </c>
      <c r="J72" s="217">
        <v>1000</v>
      </c>
      <c r="K72" s="211" t="s">
        <v>180</v>
      </c>
      <c r="L72" s="207">
        <v>46064</v>
      </c>
      <c r="M72" s="211">
        <f t="shared" si="6"/>
        <v>0</v>
      </c>
      <c r="N72" s="209">
        <v>1000</v>
      </c>
      <c r="O72" s="210">
        <f t="shared" si="7"/>
        <v>0</v>
      </c>
      <c r="P72">
        <f t="shared" si="8"/>
        <v>0</v>
      </c>
    </row>
    <row r="73" spans="1:16" x14ac:dyDescent="0.2">
      <c r="A73" s="213">
        <v>254</v>
      </c>
      <c r="B73" s="204">
        <v>46064</v>
      </c>
      <c r="C73" s="215" t="s">
        <v>2018</v>
      </c>
      <c r="D73" s="215" t="s">
        <v>2019</v>
      </c>
      <c r="G73" s="216" t="s">
        <v>180</v>
      </c>
      <c r="J73" s="217">
        <v>906.3</v>
      </c>
      <c r="K73" s="211" t="s">
        <v>180</v>
      </c>
      <c r="L73" s="207">
        <v>46064</v>
      </c>
      <c r="M73" s="211">
        <f t="shared" si="6"/>
        <v>0</v>
      </c>
      <c r="N73" s="209">
        <v>906.3</v>
      </c>
      <c r="O73" s="210">
        <f t="shared" si="7"/>
        <v>0</v>
      </c>
      <c r="P73">
        <f t="shared" si="8"/>
        <v>0</v>
      </c>
    </row>
    <row r="74" spans="1:16" x14ac:dyDescent="0.2">
      <c r="A74" s="213">
        <v>292</v>
      </c>
      <c r="B74" s="204">
        <v>46065</v>
      </c>
      <c r="C74" s="215" t="s">
        <v>2020</v>
      </c>
      <c r="D74" s="215" t="s">
        <v>2021</v>
      </c>
      <c r="G74" s="216" t="s">
        <v>180</v>
      </c>
      <c r="J74" s="217">
        <v>4001.47</v>
      </c>
      <c r="K74" s="211" t="s">
        <v>180</v>
      </c>
      <c r="L74" s="207">
        <v>46065</v>
      </c>
      <c r="M74" s="211">
        <f t="shared" si="6"/>
        <v>0</v>
      </c>
      <c r="N74" s="209">
        <v>4001.47</v>
      </c>
      <c r="O74" s="210">
        <f t="shared" si="7"/>
        <v>0</v>
      </c>
      <c r="P74">
        <f t="shared" si="8"/>
        <v>0</v>
      </c>
    </row>
    <row r="75" spans="1:16" x14ac:dyDescent="0.2">
      <c r="A75" s="213">
        <v>293</v>
      </c>
      <c r="B75" s="204">
        <v>46070</v>
      </c>
      <c r="C75" s="215" t="s">
        <v>1935</v>
      </c>
      <c r="D75" s="215" t="s">
        <v>2022</v>
      </c>
      <c r="G75" s="216" t="s">
        <v>180</v>
      </c>
      <c r="J75" s="217">
        <v>2636.03</v>
      </c>
      <c r="K75" s="211" t="s">
        <v>180</v>
      </c>
      <c r="L75" s="207">
        <v>46070</v>
      </c>
      <c r="M75" s="211">
        <f t="shared" si="6"/>
        <v>0</v>
      </c>
      <c r="N75" s="209">
        <v>2636.03</v>
      </c>
      <c r="O75" s="210">
        <f t="shared" si="7"/>
        <v>0</v>
      </c>
      <c r="P75">
        <f t="shared" si="8"/>
        <v>0</v>
      </c>
    </row>
    <row r="76" spans="1:16" x14ac:dyDescent="0.2">
      <c r="A76" s="213">
        <v>294</v>
      </c>
      <c r="B76" s="204">
        <v>46071</v>
      </c>
      <c r="C76" s="215" t="s">
        <v>2023</v>
      </c>
      <c r="D76" s="215" t="s">
        <v>2024</v>
      </c>
      <c r="G76" s="216" t="s">
        <v>180</v>
      </c>
      <c r="J76" s="217">
        <v>7516.7</v>
      </c>
      <c r="K76" s="211" t="s">
        <v>180</v>
      </c>
      <c r="L76" s="207">
        <v>46071</v>
      </c>
      <c r="M76" s="211">
        <f t="shared" si="6"/>
        <v>0</v>
      </c>
      <c r="N76" s="209">
        <v>7516.7</v>
      </c>
      <c r="O76" s="210">
        <f t="shared" si="7"/>
        <v>0</v>
      </c>
      <c r="P76">
        <f t="shared" si="8"/>
        <v>0</v>
      </c>
    </row>
    <row r="77" spans="1:16" x14ac:dyDescent="0.2">
      <c r="A77" s="213">
        <v>297</v>
      </c>
      <c r="B77" s="204">
        <v>46071</v>
      </c>
      <c r="C77" s="215" t="s">
        <v>1997</v>
      </c>
      <c r="D77" s="215" t="s">
        <v>2025</v>
      </c>
      <c r="G77" s="216" t="s">
        <v>180</v>
      </c>
      <c r="J77" s="217">
        <v>1.8</v>
      </c>
      <c r="K77" s="211" t="s">
        <v>180</v>
      </c>
      <c r="L77" s="207">
        <v>46071</v>
      </c>
      <c r="M77" s="211">
        <f t="shared" si="6"/>
        <v>0</v>
      </c>
      <c r="N77" s="209">
        <v>1.8</v>
      </c>
      <c r="O77" s="210">
        <f t="shared" si="7"/>
        <v>0</v>
      </c>
      <c r="P77">
        <f t="shared" si="8"/>
        <v>0</v>
      </c>
    </row>
    <row r="78" spans="1:16" x14ac:dyDescent="0.2">
      <c r="A78" s="213">
        <v>301</v>
      </c>
      <c r="B78" s="204">
        <v>46076</v>
      </c>
      <c r="C78" s="215" t="s">
        <v>1955</v>
      </c>
      <c r="D78" s="215" t="s">
        <v>2026</v>
      </c>
      <c r="G78" s="216" t="s">
        <v>180</v>
      </c>
      <c r="J78" s="217">
        <v>1421.01</v>
      </c>
      <c r="K78" s="211" t="s">
        <v>180</v>
      </c>
      <c r="L78" s="207">
        <v>46076</v>
      </c>
      <c r="M78" s="211">
        <f t="shared" si="6"/>
        <v>0</v>
      </c>
      <c r="N78" s="209">
        <v>1421.01</v>
      </c>
      <c r="O78" s="210">
        <f t="shared" si="7"/>
        <v>0</v>
      </c>
      <c r="P78">
        <f t="shared" si="8"/>
        <v>0</v>
      </c>
    </row>
    <row r="79" spans="1:16" x14ac:dyDescent="0.2">
      <c r="A79" s="213">
        <v>302</v>
      </c>
      <c r="B79" s="204">
        <v>46076</v>
      </c>
      <c r="C79" s="215" t="s">
        <v>1957</v>
      </c>
      <c r="D79" s="215" t="s">
        <v>2026</v>
      </c>
      <c r="G79" s="216" t="s">
        <v>180</v>
      </c>
      <c r="J79" s="217">
        <v>3751</v>
      </c>
      <c r="K79" s="211" t="s">
        <v>180</v>
      </c>
      <c r="L79" s="207">
        <v>46076</v>
      </c>
      <c r="M79" s="211">
        <f t="shared" si="6"/>
        <v>0</v>
      </c>
      <c r="N79" s="209">
        <v>3751</v>
      </c>
      <c r="O79" s="210">
        <f t="shared" si="7"/>
        <v>0</v>
      </c>
      <c r="P79">
        <f t="shared" si="8"/>
        <v>0</v>
      </c>
    </row>
    <row r="80" spans="1:16" x14ac:dyDescent="0.2">
      <c r="A80" s="213">
        <v>303</v>
      </c>
      <c r="B80" s="204">
        <v>46076</v>
      </c>
      <c r="C80" s="215" t="s">
        <v>1958</v>
      </c>
      <c r="D80" s="215" t="s">
        <v>2026</v>
      </c>
      <c r="G80" s="216" t="s">
        <v>180</v>
      </c>
      <c r="J80" s="217">
        <v>1049.4100000000001</v>
      </c>
      <c r="K80" s="211" t="s">
        <v>180</v>
      </c>
      <c r="L80" s="207">
        <v>46076</v>
      </c>
      <c r="M80" s="211">
        <f t="shared" si="6"/>
        <v>0</v>
      </c>
      <c r="N80" s="209">
        <v>1049.4100000000001</v>
      </c>
      <c r="O80" s="210">
        <f t="shared" si="7"/>
        <v>0</v>
      </c>
      <c r="P80">
        <f t="shared" si="8"/>
        <v>0</v>
      </c>
    </row>
    <row r="81" spans="1:16" x14ac:dyDescent="0.2">
      <c r="A81" s="213">
        <v>304</v>
      </c>
      <c r="B81" s="204">
        <v>46076</v>
      </c>
      <c r="C81" s="215" t="s">
        <v>1959</v>
      </c>
      <c r="D81" s="215" t="s">
        <v>2026</v>
      </c>
      <c r="G81" s="216" t="s">
        <v>180</v>
      </c>
      <c r="J81" s="217">
        <v>524.71</v>
      </c>
      <c r="K81" s="211" t="s">
        <v>180</v>
      </c>
      <c r="L81" s="207">
        <v>46076</v>
      </c>
      <c r="M81" s="211">
        <f t="shared" si="6"/>
        <v>0</v>
      </c>
      <c r="N81" s="209">
        <v>524.71</v>
      </c>
      <c r="O81" s="210">
        <f t="shared" si="7"/>
        <v>0</v>
      </c>
      <c r="P81">
        <f t="shared" si="8"/>
        <v>0</v>
      </c>
    </row>
    <row r="82" spans="1:16" x14ac:dyDescent="0.2">
      <c r="A82" s="213">
        <v>305</v>
      </c>
      <c r="B82" s="204">
        <v>46076</v>
      </c>
      <c r="C82" s="215" t="s">
        <v>1960</v>
      </c>
      <c r="D82" s="215" t="s">
        <v>2026</v>
      </c>
      <c r="G82" s="216" t="s">
        <v>180</v>
      </c>
      <c r="J82" s="217">
        <v>524.71</v>
      </c>
      <c r="K82" s="211" t="s">
        <v>180</v>
      </c>
      <c r="L82" s="207">
        <v>46076</v>
      </c>
      <c r="M82" s="211">
        <f t="shared" si="6"/>
        <v>0</v>
      </c>
      <c r="N82" s="209">
        <v>524.71</v>
      </c>
      <c r="O82" s="210">
        <f t="shared" si="7"/>
        <v>0</v>
      </c>
      <c r="P82">
        <f t="shared" si="8"/>
        <v>0</v>
      </c>
    </row>
    <row r="83" spans="1:16" x14ac:dyDescent="0.2">
      <c r="A83" s="213">
        <v>331</v>
      </c>
      <c r="B83" s="204">
        <v>46076</v>
      </c>
      <c r="C83" s="215" t="s">
        <v>1963</v>
      </c>
      <c r="D83" s="215" t="s">
        <v>2027</v>
      </c>
      <c r="G83" s="216" t="s">
        <v>180</v>
      </c>
      <c r="J83" s="217">
        <v>618.05999999999995</v>
      </c>
      <c r="K83" s="211" t="s">
        <v>180</v>
      </c>
      <c r="L83" s="207">
        <v>46076</v>
      </c>
      <c r="M83" s="211">
        <f t="shared" si="6"/>
        <v>0</v>
      </c>
      <c r="N83" s="209">
        <v>618.05999999999995</v>
      </c>
      <c r="O83" s="210">
        <f t="shared" si="7"/>
        <v>0</v>
      </c>
      <c r="P83">
        <f t="shared" si="8"/>
        <v>0</v>
      </c>
    </row>
    <row r="84" spans="1:16" x14ac:dyDescent="0.2">
      <c r="A84" s="213">
        <v>332</v>
      </c>
      <c r="B84" s="204">
        <v>46076</v>
      </c>
      <c r="C84" s="215" t="s">
        <v>1963</v>
      </c>
      <c r="D84" s="215" t="s">
        <v>2028</v>
      </c>
      <c r="G84" s="216" t="s">
        <v>180</v>
      </c>
      <c r="J84" s="217">
        <v>1433.04</v>
      </c>
      <c r="K84" s="211" t="s">
        <v>180</v>
      </c>
      <c r="L84" s="207">
        <v>46076</v>
      </c>
      <c r="M84" s="211">
        <f t="shared" si="6"/>
        <v>0</v>
      </c>
      <c r="N84" s="209">
        <v>1433.04</v>
      </c>
      <c r="O84" s="210">
        <f t="shared" si="7"/>
        <v>0</v>
      </c>
      <c r="P84">
        <f t="shared" si="8"/>
        <v>0</v>
      </c>
    </row>
    <row r="85" spans="1:16" x14ac:dyDescent="0.2">
      <c r="A85" s="213">
        <v>333</v>
      </c>
      <c r="B85" s="204">
        <v>46076</v>
      </c>
      <c r="C85" s="215" t="s">
        <v>1963</v>
      </c>
      <c r="D85" s="215" t="s">
        <v>2029</v>
      </c>
      <c r="G85" s="216" t="s">
        <v>180</v>
      </c>
      <c r="J85" s="217">
        <v>1215.76</v>
      </c>
      <c r="K85" s="211" t="s">
        <v>180</v>
      </c>
      <c r="L85" s="207">
        <v>46076</v>
      </c>
      <c r="M85" s="211">
        <f t="shared" si="6"/>
        <v>0</v>
      </c>
      <c r="N85" s="209">
        <v>1215.76</v>
      </c>
      <c r="O85" s="210">
        <f t="shared" si="7"/>
        <v>0</v>
      </c>
      <c r="P85">
        <f t="shared" si="8"/>
        <v>0</v>
      </c>
    </row>
    <row r="86" spans="1:16" x14ac:dyDescent="0.2">
      <c r="A86" s="213">
        <v>334</v>
      </c>
      <c r="B86" s="204">
        <v>46076</v>
      </c>
      <c r="C86" s="215" t="s">
        <v>1963</v>
      </c>
      <c r="D86" s="215" t="s">
        <v>2030</v>
      </c>
      <c r="G86" s="216" t="s">
        <v>180</v>
      </c>
      <c r="J86" s="217">
        <v>396.45</v>
      </c>
      <c r="K86" s="211" t="s">
        <v>180</v>
      </c>
      <c r="L86" s="207">
        <v>46076</v>
      </c>
      <c r="M86" s="211">
        <f t="shared" si="6"/>
        <v>0</v>
      </c>
      <c r="N86" s="209">
        <v>396.45</v>
      </c>
      <c r="O86" s="210">
        <f t="shared" si="7"/>
        <v>0</v>
      </c>
      <c r="P86">
        <f t="shared" si="8"/>
        <v>0</v>
      </c>
    </row>
    <row r="87" spans="1:16" x14ac:dyDescent="0.2">
      <c r="A87" s="213">
        <v>335</v>
      </c>
      <c r="B87" s="204">
        <v>46076</v>
      </c>
      <c r="C87" s="215" t="s">
        <v>1963</v>
      </c>
      <c r="D87" s="215" t="s">
        <v>2031</v>
      </c>
      <c r="G87" s="216" t="s">
        <v>180</v>
      </c>
      <c r="J87" s="217">
        <v>388.88</v>
      </c>
      <c r="K87" s="211" t="s">
        <v>180</v>
      </c>
      <c r="L87" s="207">
        <v>46076</v>
      </c>
      <c r="M87" s="211">
        <f t="shared" si="6"/>
        <v>0</v>
      </c>
      <c r="N87" s="209">
        <v>388.88</v>
      </c>
      <c r="O87" s="210">
        <f t="shared" si="7"/>
        <v>0</v>
      </c>
      <c r="P87">
        <f t="shared" si="8"/>
        <v>0</v>
      </c>
    </row>
    <row r="88" spans="1:16" x14ac:dyDescent="0.2">
      <c r="A88" s="213">
        <v>346</v>
      </c>
      <c r="B88" s="204">
        <v>46078</v>
      </c>
      <c r="C88" s="215" t="s">
        <v>1976</v>
      </c>
      <c r="D88" s="215" t="s">
        <v>2032</v>
      </c>
      <c r="G88" s="216" t="s">
        <v>180</v>
      </c>
      <c r="J88" s="217">
        <v>311.74</v>
      </c>
      <c r="K88" s="211" t="s">
        <v>180</v>
      </c>
      <c r="L88" s="207">
        <v>46078</v>
      </c>
      <c r="M88" s="211">
        <f t="shared" si="6"/>
        <v>0</v>
      </c>
      <c r="N88" s="209">
        <v>311.74</v>
      </c>
      <c r="O88" s="210">
        <f t="shared" si="7"/>
        <v>0</v>
      </c>
      <c r="P88">
        <f t="shared" si="8"/>
        <v>0</v>
      </c>
    </row>
    <row r="89" spans="1:16" x14ac:dyDescent="0.2">
      <c r="A89" s="213">
        <v>347</v>
      </c>
      <c r="B89" s="204">
        <v>46078</v>
      </c>
      <c r="C89" s="215" t="s">
        <v>1976</v>
      </c>
      <c r="D89" s="215" t="s">
        <v>2032</v>
      </c>
      <c r="G89" s="216" t="s">
        <v>180</v>
      </c>
      <c r="J89" s="217">
        <v>988.33</v>
      </c>
      <c r="K89" s="211" t="s">
        <v>180</v>
      </c>
      <c r="L89" s="207">
        <v>46078</v>
      </c>
      <c r="M89" s="211">
        <f t="shared" si="6"/>
        <v>0</v>
      </c>
      <c r="N89" s="209">
        <v>988.33</v>
      </c>
      <c r="O89" s="210">
        <f t="shared" si="7"/>
        <v>0</v>
      </c>
      <c r="P89">
        <f t="shared" si="8"/>
        <v>0</v>
      </c>
    </row>
    <row r="90" spans="1:16" x14ac:dyDescent="0.2">
      <c r="A90" s="213">
        <v>348</v>
      </c>
      <c r="B90" s="204">
        <v>46078</v>
      </c>
      <c r="C90" s="215" t="s">
        <v>1976</v>
      </c>
      <c r="D90" s="215" t="s">
        <v>2033</v>
      </c>
      <c r="G90" s="216" t="s">
        <v>180</v>
      </c>
      <c r="J90" s="217">
        <v>5098.93</v>
      </c>
      <c r="K90" s="211" t="s">
        <v>180</v>
      </c>
      <c r="L90" s="207">
        <v>46078</v>
      </c>
      <c r="M90" s="211">
        <f t="shared" si="6"/>
        <v>0</v>
      </c>
      <c r="N90" s="209">
        <v>5098.93</v>
      </c>
      <c r="O90" s="210">
        <f t="shared" si="7"/>
        <v>0</v>
      </c>
      <c r="P90">
        <f t="shared" si="8"/>
        <v>0</v>
      </c>
    </row>
    <row r="91" spans="1:16" x14ac:dyDescent="0.2">
      <c r="A91" s="213">
        <v>349</v>
      </c>
      <c r="B91" s="204">
        <v>46078</v>
      </c>
      <c r="C91" s="215" t="s">
        <v>1976</v>
      </c>
      <c r="D91" s="215" t="s">
        <v>2033</v>
      </c>
      <c r="G91" s="216" t="s">
        <v>180</v>
      </c>
      <c r="J91" s="217">
        <v>12054.81</v>
      </c>
      <c r="K91" s="211" t="s">
        <v>180</v>
      </c>
      <c r="L91" s="207">
        <v>46078</v>
      </c>
      <c r="M91" s="211">
        <f t="shared" si="6"/>
        <v>0</v>
      </c>
      <c r="N91" s="209">
        <v>12054.81</v>
      </c>
      <c r="O91" s="210">
        <f t="shared" si="7"/>
        <v>0</v>
      </c>
      <c r="P91">
        <f t="shared" si="8"/>
        <v>0</v>
      </c>
    </row>
    <row r="92" spans="1:16" x14ac:dyDescent="0.2">
      <c r="A92" s="213">
        <v>350</v>
      </c>
      <c r="B92" s="204">
        <v>46078</v>
      </c>
      <c r="C92" s="215" t="s">
        <v>2034</v>
      </c>
      <c r="D92" s="215" t="s">
        <v>2035</v>
      </c>
      <c r="G92" s="216" t="s">
        <v>180</v>
      </c>
      <c r="J92" s="217">
        <v>146.69999999999999</v>
      </c>
      <c r="K92" s="211" t="s">
        <v>180</v>
      </c>
      <c r="L92" s="207">
        <v>46078</v>
      </c>
      <c r="M92" s="211">
        <f t="shared" si="6"/>
        <v>0</v>
      </c>
      <c r="N92" s="209">
        <v>146.69999999999999</v>
      </c>
      <c r="O92" s="210">
        <f t="shared" si="7"/>
        <v>0</v>
      </c>
      <c r="P92">
        <f t="shared" si="8"/>
        <v>0</v>
      </c>
    </row>
    <row r="93" spans="1:16" x14ac:dyDescent="0.2">
      <c r="A93" s="213">
        <v>351</v>
      </c>
      <c r="B93" s="204">
        <v>46078</v>
      </c>
      <c r="C93" s="215" t="s">
        <v>2036</v>
      </c>
      <c r="D93" s="215" t="s">
        <v>2037</v>
      </c>
      <c r="G93" s="216" t="s">
        <v>180</v>
      </c>
      <c r="J93" s="217">
        <v>1444.73</v>
      </c>
      <c r="K93" s="211" t="s">
        <v>180</v>
      </c>
      <c r="L93" s="207">
        <v>46078</v>
      </c>
      <c r="M93" s="211">
        <f t="shared" si="6"/>
        <v>0</v>
      </c>
      <c r="N93" s="209">
        <v>1444.73</v>
      </c>
      <c r="O93" s="210">
        <f t="shared" si="7"/>
        <v>0</v>
      </c>
      <c r="P93">
        <f t="shared" si="8"/>
        <v>0</v>
      </c>
    </row>
    <row r="94" spans="1:16" x14ac:dyDescent="0.2">
      <c r="A94" s="213">
        <v>352</v>
      </c>
      <c r="B94" s="204">
        <v>46078</v>
      </c>
      <c r="C94" s="215" t="s">
        <v>1997</v>
      </c>
      <c r="D94" s="215" t="s">
        <v>2038</v>
      </c>
      <c r="G94" s="216" t="s">
        <v>180</v>
      </c>
      <c r="J94" s="217">
        <v>0.9</v>
      </c>
      <c r="K94" s="211" t="s">
        <v>180</v>
      </c>
      <c r="L94" s="207">
        <v>46078</v>
      </c>
      <c r="M94" s="211">
        <f t="shared" si="6"/>
        <v>0</v>
      </c>
      <c r="N94" s="209">
        <v>0.9</v>
      </c>
      <c r="O94" s="210">
        <f t="shared" si="7"/>
        <v>0</v>
      </c>
      <c r="P94">
        <f t="shared" si="8"/>
        <v>0</v>
      </c>
    </row>
    <row r="95" spans="1:16" x14ac:dyDescent="0.2">
      <c r="A95" s="213">
        <v>370</v>
      </c>
      <c r="B95" s="204">
        <v>46083</v>
      </c>
      <c r="C95" s="215" t="s">
        <v>1935</v>
      </c>
      <c r="D95" s="215" t="s">
        <v>2039</v>
      </c>
      <c r="G95" s="216" t="s">
        <v>180</v>
      </c>
      <c r="J95" s="217">
        <v>2417.7600000000002</v>
      </c>
      <c r="K95" s="211" t="s">
        <v>180</v>
      </c>
      <c r="L95" s="207">
        <v>46083</v>
      </c>
      <c r="M95" s="211">
        <f t="shared" si="6"/>
        <v>0</v>
      </c>
      <c r="N95" s="209">
        <v>2417.7600000000002</v>
      </c>
      <c r="O95" s="210">
        <f t="shared" si="7"/>
        <v>0</v>
      </c>
      <c r="P95">
        <f t="shared" si="8"/>
        <v>0</v>
      </c>
    </row>
    <row r="96" spans="1:16" x14ac:dyDescent="0.2">
      <c r="A96" s="213">
        <v>371</v>
      </c>
      <c r="B96" s="204">
        <v>46083</v>
      </c>
      <c r="C96" s="215" t="s">
        <v>1949</v>
      </c>
      <c r="D96" s="215" t="s">
        <v>2040</v>
      </c>
      <c r="G96" s="216" t="s">
        <v>180</v>
      </c>
      <c r="J96" s="217">
        <v>300</v>
      </c>
      <c r="K96" s="211" t="s">
        <v>180</v>
      </c>
      <c r="L96" s="207">
        <v>46083</v>
      </c>
      <c r="M96" s="211">
        <f t="shared" si="6"/>
        <v>0</v>
      </c>
      <c r="N96" s="209">
        <v>300</v>
      </c>
      <c r="O96" s="210">
        <f t="shared" si="7"/>
        <v>0</v>
      </c>
      <c r="P96">
        <f t="shared" si="8"/>
        <v>0</v>
      </c>
    </row>
    <row r="97" spans="1:16" x14ac:dyDescent="0.2">
      <c r="A97" s="213">
        <v>372</v>
      </c>
      <c r="B97" s="204">
        <v>46083</v>
      </c>
      <c r="C97" s="215" t="s">
        <v>1951</v>
      </c>
      <c r="D97" s="215" t="s">
        <v>2040</v>
      </c>
      <c r="G97" s="216" t="s">
        <v>180</v>
      </c>
      <c r="J97" s="217">
        <v>300</v>
      </c>
      <c r="K97" s="211" t="s">
        <v>180</v>
      </c>
      <c r="L97" s="207">
        <v>46083</v>
      </c>
      <c r="M97" s="211">
        <f t="shared" si="6"/>
        <v>0</v>
      </c>
      <c r="N97" s="209">
        <v>300</v>
      </c>
      <c r="O97" s="210">
        <f t="shared" si="7"/>
        <v>0</v>
      </c>
      <c r="P97">
        <f t="shared" si="8"/>
        <v>0</v>
      </c>
    </row>
    <row r="98" spans="1:16" x14ac:dyDescent="0.2">
      <c r="A98" s="213">
        <v>373</v>
      </c>
      <c r="B98" s="204">
        <v>46084</v>
      </c>
      <c r="C98" s="215" t="s">
        <v>2041</v>
      </c>
      <c r="D98" s="215" t="s">
        <v>2042</v>
      </c>
      <c r="G98" s="216" t="s">
        <v>180</v>
      </c>
      <c r="J98" s="217">
        <v>8000</v>
      </c>
      <c r="K98" s="211" t="s">
        <v>180</v>
      </c>
      <c r="L98" s="207">
        <v>46084</v>
      </c>
      <c r="M98" s="211">
        <f t="shared" si="6"/>
        <v>0</v>
      </c>
      <c r="N98" s="209">
        <v>8000</v>
      </c>
      <c r="O98" s="210">
        <f t="shared" si="7"/>
        <v>0</v>
      </c>
      <c r="P98">
        <f t="shared" si="8"/>
        <v>0</v>
      </c>
    </row>
    <row r="99" spans="1:16" x14ac:dyDescent="0.2">
      <c r="A99" s="213">
        <v>375</v>
      </c>
      <c r="B99" s="204">
        <v>46085</v>
      </c>
      <c r="C99" s="215" t="s">
        <v>1963</v>
      </c>
      <c r="D99" s="215" t="s">
        <v>2043</v>
      </c>
      <c r="G99" s="216" t="s">
        <v>180</v>
      </c>
      <c r="J99" s="217">
        <v>4984.34</v>
      </c>
      <c r="K99" s="211" t="s">
        <v>180</v>
      </c>
      <c r="L99" s="207">
        <v>46085</v>
      </c>
      <c r="M99" s="211">
        <f t="shared" si="6"/>
        <v>0</v>
      </c>
      <c r="N99" s="209">
        <v>4984.34</v>
      </c>
      <c r="O99" s="210">
        <f t="shared" si="7"/>
        <v>0</v>
      </c>
      <c r="P99">
        <f t="shared" si="8"/>
        <v>0</v>
      </c>
    </row>
    <row r="100" spans="1:16" x14ac:dyDescent="0.2">
      <c r="A100" s="213">
        <v>409</v>
      </c>
      <c r="B100" s="204">
        <v>46090</v>
      </c>
      <c r="C100" s="215" t="s">
        <v>2044</v>
      </c>
      <c r="D100" s="215" t="s">
        <v>2045</v>
      </c>
      <c r="G100" s="216" t="s">
        <v>180</v>
      </c>
      <c r="J100" s="217">
        <v>250</v>
      </c>
      <c r="K100" s="211" t="s">
        <v>180</v>
      </c>
      <c r="L100" s="207">
        <v>46090</v>
      </c>
      <c r="M100" s="211">
        <f t="shared" si="6"/>
        <v>0</v>
      </c>
      <c r="N100" s="209">
        <v>250</v>
      </c>
      <c r="O100" s="210">
        <f t="shared" si="7"/>
        <v>0</v>
      </c>
      <c r="P100">
        <f t="shared" si="8"/>
        <v>0</v>
      </c>
    </row>
    <row r="101" spans="1:16" x14ac:dyDescent="0.2">
      <c r="A101" s="213">
        <v>415</v>
      </c>
      <c r="B101" s="204">
        <v>46091</v>
      </c>
      <c r="C101" s="215" t="s">
        <v>2020</v>
      </c>
      <c r="D101" s="215" t="s">
        <v>2046</v>
      </c>
      <c r="G101" s="216" t="s">
        <v>180</v>
      </c>
      <c r="J101" s="217">
        <v>750</v>
      </c>
      <c r="K101" s="211" t="s">
        <v>180</v>
      </c>
      <c r="L101" s="207">
        <v>46091</v>
      </c>
      <c r="M101" s="211">
        <f t="shared" si="6"/>
        <v>0</v>
      </c>
      <c r="N101" s="209">
        <v>750</v>
      </c>
      <c r="O101" s="210">
        <f t="shared" si="7"/>
        <v>0</v>
      </c>
      <c r="P101">
        <f t="shared" si="8"/>
        <v>0</v>
      </c>
    </row>
    <row r="102" spans="1:16" x14ac:dyDescent="0.2">
      <c r="A102" s="213">
        <v>417</v>
      </c>
      <c r="B102" s="204">
        <v>46097</v>
      </c>
      <c r="C102" s="215" t="s">
        <v>2047</v>
      </c>
      <c r="D102" s="215" t="s">
        <v>2048</v>
      </c>
      <c r="G102" s="216" t="s">
        <v>180</v>
      </c>
      <c r="J102" s="217">
        <v>98</v>
      </c>
      <c r="K102" s="211" t="s">
        <v>180</v>
      </c>
      <c r="L102" s="207">
        <v>46097</v>
      </c>
      <c r="M102" s="211">
        <f t="shared" si="6"/>
        <v>0</v>
      </c>
      <c r="N102" s="209">
        <v>98</v>
      </c>
      <c r="O102" s="210">
        <f t="shared" si="7"/>
        <v>0</v>
      </c>
      <c r="P102">
        <f t="shared" si="8"/>
        <v>0</v>
      </c>
    </row>
    <row r="103" spans="1:16" x14ac:dyDescent="0.2">
      <c r="A103" s="213">
        <v>424</v>
      </c>
      <c r="B103" s="204">
        <v>46101</v>
      </c>
      <c r="C103" s="215" t="s">
        <v>1957</v>
      </c>
      <c r="D103" s="215" t="s">
        <v>2049</v>
      </c>
      <c r="G103" s="216" t="s">
        <v>180</v>
      </c>
      <c r="J103" s="217">
        <v>3751</v>
      </c>
      <c r="K103" s="211" t="s">
        <v>180</v>
      </c>
      <c r="L103" s="207">
        <v>46101</v>
      </c>
      <c r="M103" s="211">
        <f t="shared" ref="M103:M134" si="9">IF(K103&lt;&gt;"",L103-K103,0)</f>
        <v>0</v>
      </c>
      <c r="N103" s="209">
        <v>3751</v>
      </c>
      <c r="O103" s="210">
        <f t="shared" ref="O103:O134" si="10">IF(K103&lt;&gt;"",N103*M103,0)</f>
        <v>0</v>
      </c>
      <c r="P103">
        <f t="shared" ref="P103:P134" si="11">IF(K103&lt;&gt;"",N103,0)</f>
        <v>0</v>
      </c>
    </row>
    <row r="104" spans="1:16" x14ac:dyDescent="0.2">
      <c r="A104" s="213">
        <v>425</v>
      </c>
      <c r="B104" s="204">
        <v>46101</v>
      </c>
      <c r="C104" s="215" t="s">
        <v>1958</v>
      </c>
      <c r="D104" s="215" t="s">
        <v>2049</v>
      </c>
      <c r="G104" s="216" t="s">
        <v>180</v>
      </c>
      <c r="J104" s="217">
        <v>1049.4100000000001</v>
      </c>
      <c r="K104" s="211" t="s">
        <v>180</v>
      </c>
      <c r="L104" s="207">
        <v>46101</v>
      </c>
      <c r="M104" s="211">
        <f t="shared" si="9"/>
        <v>0</v>
      </c>
      <c r="N104" s="209">
        <v>1049.4100000000001</v>
      </c>
      <c r="O104" s="210">
        <f t="shared" si="10"/>
        <v>0</v>
      </c>
      <c r="P104">
        <f t="shared" si="11"/>
        <v>0</v>
      </c>
    </row>
    <row r="105" spans="1:16" x14ac:dyDescent="0.2">
      <c r="A105" s="213">
        <v>426</v>
      </c>
      <c r="B105" s="204">
        <v>46101</v>
      </c>
      <c r="C105" s="215" t="s">
        <v>1959</v>
      </c>
      <c r="D105" s="215" t="s">
        <v>2049</v>
      </c>
      <c r="G105" s="216" t="s">
        <v>180</v>
      </c>
      <c r="J105" s="217">
        <v>524.71</v>
      </c>
      <c r="K105" s="211" t="s">
        <v>180</v>
      </c>
      <c r="L105" s="207">
        <v>46101</v>
      </c>
      <c r="M105" s="211">
        <f t="shared" si="9"/>
        <v>0</v>
      </c>
      <c r="N105" s="209">
        <v>524.71</v>
      </c>
      <c r="O105" s="210">
        <f t="shared" si="10"/>
        <v>0</v>
      </c>
      <c r="P105">
        <f t="shared" si="11"/>
        <v>0</v>
      </c>
    </row>
    <row r="106" spans="1:16" x14ac:dyDescent="0.2">
      <c r="A106" s="213">
        <v>427</v>
      </c>
      <c r="B106" s="204">
        <v>46101</v>
      </c>
      <c r="C106" s="215" t="s">
        <v>1960</v>
      </c>
      <c r="D106" s="215" t="s">
        <v>2049</v>
      </c>
      <c r="G106" s="216" t="s">
        <v>180</v>
      </c>
      <c r="J106" s="217">
        <v>524.71</v>
      </c>
      <c r="K106" s="211" t="s">
        <v>180</v>
      </c>
      <c r="L106" s="207">
        <v>46101</v>
      </c>
      <c r="M106" s="211">
        <f t="shared" si="9"/>
        <v>0</v>
      </c>
      <c r="N106" s="209">
        <v>524.71</v>
      </c>
      <c r="O106" s="210">
        <f t="shared" si="10"/>
        <v>0</v>
      </c>
      <c r="P106">
        <f t="shared" si="11"/>
        <v>0</v>
      </c>
    </row>
    <row r="107" spans="1:16" x14ac:dyDescent="0.2">
      <c r="A107" s="213">
        <v>428</v>
      </c>
      <c r="B107" s="204">
        <v>46101</v>
      </c>
      <c r="C107" s="215" t="s">
        <v>1955</v>
      </c>
      <c r="D107" s="215" t="s">
        <v>2049</v>
      </c>
      <c r="G107" s="216" t="s">
        <v>180</v>
      </c>
      <c r="J107" s="217">
        <v>1421.01</v>
      </c>
      <c r="K107" s="211" t="s">
        <v>180</v>
      </c>
      <c r="L107" s="207">
        <v>46101</v>
      </c>
      <c r="M107" s="211">
        <f t="shared" si="9"/>
        <v>0</v>
      </c>
      <c r="N107" s="209">
        <v>1421.01</v>
      </c>
      <c r="O107" s="210">
        <f t="shared" si="10"/>
        <v>0</v>
      </c>
      <c r="P107">
        <f t="shared" si="11"/>
        <v>0</v>
      </c>
    </row>
    <row r="108" spans="1:16" x14ac:dyDescent="0.2">
      <c r="A108" s="213">
        <v>477</v>
      </c>
      <c r="B108" s="204">
        <v>46101</v>
      </c>
      <c r="C108" s="215" t="s">
        <v>1963</v>
      </c>
      <c r="D108" s="215" t="s">
        <v>2027</v>
      </c>
      <c r="G108" s="216" t="s">
        <v>180</v>
      </c>
      <c r="J108" s="217">
        <v>618.05999999999995</v>
      </c>
      <c r="K108" s="211" t="s">
        <v>180</v>
      </c>
      <c r="L108" s="207">
        <v>46101</v>
      </c>
      <c r="M108" s="211">
        <f t="shared" si="9"/>
        <v>0</v>
      </c>
      <c r="N108" s="209">
        <v>618.05999999999995</v>
      </c>
      <c r="O108" s="210">
        <f t="shared" si="10"/>
        <v>0</v>
      </c>
      <c r="P108">
        <f t="shared" si="11"/>
        <v>0</v>
      </c>
    </row>
    <row r="109" spans="1:16" x14ac:dyDescent="0.2">
      <c r="A109" s="213">
        <v>478</v>
      </c>
      <c r="B109" s="204">
        <v>46101</v>
      </c>
      <c r="C109" s="215" t="s">
        <v>1963</v>
      </c>
      <c r="D109" s="215" t="s">
        <v>2050</v>
      </c>
      <c r="G109" s="216" t="s">
        <v>180</v>
      </c>
      <c r="J109" s="217">
        <v>1256.6099999999999</v>
      </c>
      <c r="K109" s="211" t="s">
        <v>180</v>
      </c>
      <c r="L109" s="207">
        <v>46101</v>
      </c>
      <c r="M109" s="211">
        <f t="shared" si="9"/>
        <v>0</v>
      </c>
      <c r="N109" s="209">
        <v>1256.6099999999999</v>
      </c>
      <c r="O109" s="210">
        <f t="shared" si="10"/>
        <v>0</v>
      </c>
      <c r="P109">
        <f t="shared" si="11"/>
        <v>0</v>
      </c>
    </row>
    <row r="110" spans="1:16" x14ac:dyDescent="0.2">
      <c r="A110" s="213">
        <v>479</v>
      </c>
      <c r="B110" s="204">
        <v>46101</v>
      </c>
      <c r="C110" s="215" t="s">
        <v>1963</v>
      </c>
      <c r="D110" s="215" t="s">
        <v>2051</v>
      </c>
      <c r="G110" s="216" t="s">
        <v>180</v>
      </c>
      <c r="J110" s="217">
        <v>1552.66</v>
      </c>
      <c r="K110" s="211" t="s">
        <v>180</v>
      </c>
      <c r="L110" s="207">
        <v>46101</v>
      </c>
      <c r="M110" s="211">
        <f t="shared" si="9"/>
        <v>0</v>
      </c>
      <c r="N110" s="209">
        <v>1552.66</v>
      </c>
      <c r="O110" s="210">
        <f t="shared" si="10"/>
        <v>0</v>
      </c>
      <c r="P110">
        <f t="shared" si="11"/>
        <v>0</v>
      </c>
    </row>
    <row r="111" spans="1:16" x14ac:dyDescent="0.2">
      <c r="A111" s="213">
        <v>480</v>
      </c>
      <c r="B111" s="204">
        <v>46101</v>
      </c>
      <c r="C111" s="215" t="s">
        <v>1963</v>
      </c>
      <c r="D111" s="215" t="s">
        <v>2052</v>
      </c>
      <c r="G111" s="216" t="s">
        <v>180</v>
      </c>
      <c r="J111" s="217">
        <v>768.36</v>
      </c>
      <c r="K111" s="211" t="s">
        <v>180</v>
      </c>
      <c r="L111" s="207">
        <v>46101</v>
      </c>
      <c r="M111" s="211">
        <f t="shared" si="9"/>
        <v>0</v>
      </c>
      <c r="N111" s="209">
        <v>768.36</v>
      </c>
      <c r="O111" s="210">
        <f t="shared" si="10"/>
        <v>0</v>
      </c>
      <c r="P111">
        <f t="shared" si="11"/>
        <v>0</v>
      </c>
    </row>
    <row r="112" spans="1:16" x14ac:dyDescent="0.2">
      <c r="A112" s="213">
        <v>481</v>
      </c>
      <c r="B112" s="204">
        <v>46101</v>
      </c>
      <c r="C112" s="215" t="s">
        <v>1963</v>
      </c>
      <c r="D112" s="215" t="s">
        <v>2053</v>
      </c>
      <c r="G112" s="216" t="s">
        <v>180</v>
      </c>
      <c r="J112" s="217">
        <v>1305.49</v>
      </c>
      <c r="K112" s="211" t="s">
        <v>180</v>
      </c>
      <c r="L112" s="207">
        <v>46101</v>
      </c>
      <c r="M112" s="211">
        <f t="shared" si="9"/>
        <v>0</v>
      </c>
      <c r="N112" s="209">
        <v>1305.49</v>
      </c>
      <c r="O112" s="210">
        <f t="shared" si="10"/>
        <v>0</v>
      </c>
      <c r="P112">
        <f t="shared" si="11"/>
        <v>0</v>
      </c>
    </row>
    <row r="113" spans="1:16" x14ac:dyDescent="0.2">
      <c r="A113" s="213">
        <v>482</v>
      </c>
      <c r="B113" s="204">
        <v>46101</v>
      </c>
      <c r="C113" s="215" t="s">
        <v>1963</v>
      </c>
      <c r="D113" s="215" t="s">
        <v>2054</v>
      </c>
      <c r="G113" s="216" t="s">
        <v>180</v>
      </c>
      <c r="J113" s="217">
        <v>280.24</v>
      </c>
      <c r="K113" s="211" t="s">
        <v>180</v>
      </c>
      <c r="L113" s="207">
        <v>46101</v>
      </c>
      <c r="M113" s="211">
        <f t="shared" si="9"/>
        <v>0</v>
      </c>
      <c r="N113" s="209">
        <v>280.24</v>
      </c>
      <c r="O113" s="210">
        <f t="shared" si="10"/>
        <v>0</v>
      </c>
      <c r="P113">
        <f t="shared" si="11"/>
        <v>0</v>
      </c>
    </row>
    <row r="114" spans="1:16" x14ac:dyDescent="0.2">
      <c r="A114" s="213">
        <v>483</v>
      </c>
      <c r="B114" s="204">
        <v>46101</v>
      </c>
      <c r="C114" s="215" t="s">
        <v>1963</v>
      </c>
      <c r="D114" s="215" t="s">
        <v>2055</v>
      </c>
      <c r="G114" s="216" t="s">
        <v>180</v>
      </c>
      <c r="J114" s="217">
        <v>430.79</v>
      </c>
      <c r="K114" s="211" t="s">
        <v>180</v>
      </c>
      <c r="L114" s="207">
        <v>46101</v>
      </c>
      <c r="M114" s="211">
        <f t="shared" si="9"/>
        <v>0</v>
      </c>
      <c r="N114" s="209">
        <v>430.79</v>
      </c>
      <c r="O114" s="210">
        <f t="shared" si="10"/>
        <v>0</v>
      </c>
      <c r="P114">
        <f t="shared" si="11"/>
        <v>0</v>
      </c>
    </row>
    <row r="115" spans="1:16" x14ac:dyDescent="0.2">
      <c r="A115" s="213">
        <v>484</v>
      </c>
      <c r="B115" s="204">
        <v>46101</v>
      </c>
      <c r="C115" s="215" t="s">
        <v>1963</v>
      </c>
      <c r="D115" s="215" t="s">
        <v>2056</v>
      </c>
      <c r="G115" s="216" t="s">
        <v>180</v>
      </c>
      <c r="J115" s="217">
        <v>259.74</v>
      </c>
      <c r="K115" s="211" t="s">
        <v>180</v>
      </c>
      <c r="L115" s="207">
        <v>46101</v>
      </c>
      <c r="M115" s="211">
        <f t="shared" si="9"/>
        <v>0</v>
      </c>
      <c r="N115" s="209">
        <v>259.74</v>
      </c>
      <c r="O115" s="210">
        <f t="shared" si="10"/>
        <v>0</v>
      </c>
      <c r="P115">
        <f t="shared" si="11"/>
        <v>0</v>
      </c>
    </row>
    <row r="116" spans="1:16" x14ac:dyDescent="0.2">
      <c r="A116" s="213">
        <v>485</v>
      </c>
      <c r="B116" s="204">
        <v>46101</v>
      </c>
      <c r="C116" s="215" t="s">
        <v>1963</v>
      </c>
      <c r="D116" s="215" t="s">
        <v>2057</v>
      </c>
      <c r="G116" s="216" t="s">
        <v>180</v>
      </c>
      <c r="J116" s="217">
        <v>435.23</v>
      </c>
      <c r="K116" s="211" t="s">
        <v>180</v>
      </c>
      <c r="L116" s="207">
        <v>46101</v>
      </c>
      <c r="M116" s="211">
        <f t="shared" si="9"/>
        <v>0</v>
      </c>
      <c r="N116" s="209">
        <v>435.23</v>
      </c>
      <c r="O116" s="210">
        <f t="shared" si="10"/>
        <v>0</v>
      </c>
      <c r="P116">
        <f t="shared" si="11"/>
        <v>0</v>
      </c>
    </row>
    <row r="117" spans="1:16" x14ac:dyDescent="0.2">
      <c r="A117" s="213">
        <v>502</v>
      </c>
      <c r="B117" s="204">
        <v>46106</v>
      </c>
      <c r="C117" s="215" t="s">
        <v>2058</v>
      </c>
      <c r="D117" s="215" t="s">
        <v>2059</v>
      </c>
      <c r="G117" s="216" t="s">
        <v>180</v>
      </c>
      <c r="J117" s="217">
        <v>153.6</v>
      </c>
      <c r="K117" s="211" t="s">
        <v>180</v>
      </c>
      <c r="L117" s="207">
        <v>46106</v>
      </c>
      <c r="M117" s="211">
        <f t="shared" si="9"/>
        <v>0</v>
      </c>
      <c r="N117" s="209">
        <v>153.6</v>
      </c>
      <c r="O117" s="210">
        <f t="shared" si="10"/>
        <v>0</v>
      </c>
      <c r="P117">
        <f t="shared" si="11"/>
        <v>0</v>
      </c>
    </row>
    <row r="118" spans="1:16" x14ac:dyDescent="0.2">
      <c r="A118" s="213">
        <v>503</v>
      </c>
      <c r="B118" s="204">
        <v>46107</v>
      </c>
      <c r="C118" s="215" t="s">
        <v>2060</v>
      </c>
      <c r="D118" s="215" t="s">
        <v>2061</v>
      </c>
      <c r="G118" s="216" t="s">
        <v>180</v>
      </c>
      <c r="J118" s="217">
        <v>148</v>
      </c>
      <c r="K118" s="211" t="s">
        <v>180</v>
      </c>
      <c r="L118" s="207">
        <v>46107</v>
      </c>
      <c r="M118" s="211">
        <f t="shared" si="9"/>
        <v>0</v>
      </c>
      <c r="N118" s="209">
        <v>148</v>
      </c>
      <c r="O118" s="210">
        <f t="shared" si="10"/>
        <v>0</v>
      </c>
      <c r="P118">
        <f t="shared" si="11"/>
        <v>0</v>
      </c>
    </row>
    <row r="119" spans="1:16" x14ac:dyDescent="0.2">
      <c r="A119" s="213">
        <v>504</v>
      </c>
      <c r="B119" s="204">
        <v>46107</v>
      </c>
      <c r="C119" s="215" t="s">
        <v>2062</v>
      </c>
      <c r="D119" s="215" t="s">
        <v>2063</v>
      </c>
      <c r="G119" s="216" t="s">
        <v>180</v>
      </c>
      <c r="J119" s="217">
        <v>76.099999999999994</v>
      </c>
      <c r="K119" s="211" t="s">
        <v>180</v>
      </c>
      <c r="L119" s="207">
        <v>46107</v>
      </c>
      <c r="M119" s="211">
        <f t="shared" si="9"/>
        <v>0</v>
      </c>
      <c r="N119" s="209">
        <v>76.099999999999994</v>
      </c>
      <c r="O119" s="210">
        <f t="shared" si="10"/>
        <v>0</v>
      </c>
      <c r="P119">
        <f t="shared" si="11"/>
        <v>0</v>
      </c>
    </row>
    <row r="120" spans="1:16" x14ac:dyDescent="0.2">
      <c r="A120" s="213">
        <v>505</v>
      </c>
      <c r="B120" s="204">
        <v>46107</v>
      </c>
      <c r="C120" s="215" t="s">
        <v>2064</v>
      </c>
      <c r="D120" s="215" t="s">
        <v>2065</v>
      </c>
      <c r="G120" s="216" t="s">
        <v>180</v>
      </c>
      <c r="J120" s="217">
        <v>122.24</v>
      </c>
      <c r="K120" s="211" t="s">
        <v>180</v>
      </c>
      <c r="L120" s="207">
        <v>46107</v>
      </c>
      <c r="M120" s="211">
        <f t="shared" si="9"/>
        <v>0</v>
      </c>
      <c r="N120" s="209">
        <v>122.24</v>
      </c>
      <c r="O120" s="210">
        <f t="shared" si="10"/>
        <v>0</v>
      </c>
      <c r="P120">
        <f t="shared" si="11"/>
        <v>0</v>
      </c>
    </row>
    <row r="121" spans="1:16" x14ac:dyDescent="0.2">
      <c r="A121" s="213">
        <v>506</v>
      </c>
      <c r="B121" s="204">
        <v>46107</v>
      </c>
      <c r="C121" s="215" t="s">
        <v>2066</v>
      </c>
      <c r="D121" s="215" t="s">
        <v>2067</v>
      </c>
      <c r="G121" s="216" t="s">
        <v>180</v>
      </c>
      <c r="J121" s="217">
        <v>201.89</v>
      </c>
      <c r="K121" s="211" t="s">
        <v>180</v>
      </c>
      <c r="L121" s="207">
        <v>46107</v>
      </c>
      <c r="M121" s="211">
        <f t="shared" si="9"/>
        <v>0</v>
      </c>
      <c r="N121" s="209">
        <v>201.89</v>
      </c>
      <c r="O121" s="210">
        <f t="shared" si="10"/>
        <v>0</v>
      </c>
      <c r="P121">
        <f t="shared" si="11"/>
        <v>0</v>
      </c>
    </row>
    <row r="122" spans="1:16" x14ac:dyDescent="0.2">
      <c r="A122" s="213">
        <v>507</v>
      </c>
      <c r="B122" s="204">
        <v>46107</v>
      </c>
      <c r="C122" s="215" t="s">
        <v>2068</v>
      </c>
      <c r="D122" s="215" t="s">
        <v>2069</v>
      </c>
      <c r="G122" s="216" t="s">
        <v>180</v>
      </c>
      <c r="J122" s="217">
        <v>129</v>
      </c>
      <c r="K122" s="211" t="s">
        <v>180</v>
      </c>
      <c r="L122" s="207">
        <v>46107</v>
      </c>
      <c r="M122" s="211">
        <f t="shared" si="9"/>
        <v>0</v>
      </c>
      <c r="N122" s="209">
        <v>129</v>
      </c>
      <c r="O122" s="210">
        <f t="shared" si="10"/>
        <v>0</v>
      </c>
      <c r="P122">
        <f t="shared" si="11"/>
        <v>0</v>
      </c>
    </row>
    <row r="123" spans="1:16" x14ac:dyDescent="0.2">
      <c r="A123" s="213">
        <v>508</v>
      </c>
      <c r="B123" s="204">
        <v>46107</v>
      </c>
      <c r="C123" s="215" t="s">
        <v>2070</v>
      </c>
      <c r="D123" s="215" t="s">
        <v>2071</v>
      </c>
      <c r="G123" s="216" t="s">
        <v>180</v>
      </c>
      <c r="J123" s="217">
        <v>781.35</v>
      </c>
      <c r="K123" s="211" t="s">
        <v>180</v>
      </c>
      <c r="L123" s="207">
        <v>46107</v>
      </c>
      <c r="M123" s="211">
        <f t="shared" si="9"/>
        <v>0</v>
      </c>
      <c r="N123" s="209">
        <v>781.35</v>
      </c>
      <c r="O123" s="210">
        <f t="shared" si="10"/>
        <v>0</v>
      </c>
      <c r="P123">
        <f t="shared" si="11"/>
        <v>0</v>
      </c>
    </row>
    <row r="124" spans="1:16" x14ac:dyDescent="0.2">
      <c r="A124" s="213">
        <v>509</v>
      </c>
      <c r="B124" s="204">
        <v>46107</v>
      </c>
      <c r="C124" s="215" t="s">
        <v>2072</v>
      </c>
      <c r="D124" s="215" t="s">
        <v>2073</v>
      </c>
      <c r="G124" s="216" t="s">
        <v>180</v>
      </c>
      <c r="J124" s="217">
        <v>256.83999999999997</v>
      </c>
      <c r="K124" s="211" t="s">
        <v>180</v>
      </c>
      <c r="L124" s="207">
        <v>46107</v>
      </c>
      <c r="M124" s="211">
        <f t="shared" si="9"/>
        <v>0</v>
      </c>
      <c r="N124" s="209">
        <v>256.83999999999997</v>
      </c>
      <c r="O124" s="210">
        <f t="shared" si="10"/>
        <v>0</v>
      </c>
      <c r="P124">
        <f t="shared" si="11"/>
        <v>0</v>
      </c>
    </row>
    <row r="125" spans="1:16" x14ac:dyDescent="0.2">
      <c r="A125" s="213">
        <v>510</v>
      </c>
      <c r="B125" s="204">
        <v>46107</v>
      </c>
      <c r="C125" s="215" t="s">
        <v>2074</v>
      </c>
      <c r="D125" s="215" t="s">
        <v>2075</v>
      </c>
      <c r="G125" s="216" t="s">
        <v>180</v>
      </c>
      <c r="J125" s="217">
        <v>43.25</v>
      </c>
      <c r="K125" s="211" t="s">
        <v>180</v>
      </c>
      <c r="L125" s="207">
        <v>46107</v>
      </c>
      <c r="M125" s="211">
        <f t="shared" si="9"/>
        <v>0</v>
      </c>
      <c r="N125" s="209">
        <v>43.25</v>
      </c>
      <c r="O125" s="210">
        <f t="shared" si="10"/>
        <v>0</v>
      </c>
      <c r="P125">
        <f t="shared" si="11"/>
        <v>0</v>
      </c>
    </row>
    <row r="126" spans="1:16" x14ac:dyDescent="0.2">
      <c r="A126" s="213">
        <v>511</v>
      </c>
      <c r="B126" s="204">
        <v>46107</v>
      </c>
      <c r="C126" s="215" t="s">
        <v>2076</v>
      </c>
      <c r="D126" s="215" t="s">
        <v>2077</v>
      </c>
      <c r="G126" s="216" t="s">
        <v>180</v>
      </c>
      <c r="J126" s="217">
        <v>77.75</v>
      </c>
      <c r="K126" s="211" t="s">
        <v>180</v>
      </c>
      <c r="L126" s="207">
        <v>46107</v>
      </c>
      <c r="M126" s="211">
        <f t="shared" si="9"/>
        <v>0</v>
      </c>
      <c r="N126" s="209">
        <v>77.75</v>
      </c>
      <c r="O126" s="210">
        <f t="shared" si="10"/>
        <v>0</v>
      </c>
      <c r="P126">
        <f t="shared" si="11"/>
        <v>0</v>
      </c>
    </row>
    <row r="127" spans="1:16" x14ac:dyDescent="0.2">
      <c r="A127" s="213">
        <v>512</v>
      </c>
      <c r="B127" s="204">
        <v>46107</v>
      </c>
      <c r="C127" s="215" t="s">
        <v>2078</v>
      </c>
      <c r="D127" s="215" t="s">
        <v>2079</v>
      </c>
      <c r="G127" s="216" t="s">
        <v>180</v>
      </c>
      <c r="J127" s="217">
        <v>64.33</v>
      </c>
      <c r="K127" s="211" t="s">
        <v>180</v>
      </c>
      <c r="L127" s="207">
        <v>46107</v>
      </c>
      <c r="M127" s="211">
        <f t="shared" si="9"/>
        <v>0</v>
      </c>
      <c r="N127" s="209">
        <v>64.33</v>
      </c>
      <c r="O127" s="210">
        <f t="shared" si="10"/>
        <v>0</v>
      </c>
      <c r="P127">
        <f t="shared" si="11"/>
        <v>0</v>
      </c>
    </row>
    <row r="128" spans="1:16" x14ac:dyDescent="0.2">
      <c r="A128" s="213">
        <v>513</v>
      </c>
      <c r="B128" s="204">
        <v>46107</v>
      </c>
      <c r="C128" s="215" t="s">
        <v>2080</v>
      </c>
      <c r="D128" s="215" t="s">
        <v>2081</v>
      </c>
      <c r="G128" s="216" t="s">
        <v>180</v>
      </c>
      <c r="J128" s="217">
        <v>149.5</v>
      </c>
      <c r="K128" s="211" t="s">
        <v>180</v>
      </c>
      <c r="L128" s="207">
        <v>46107</v>
      </c>
      <c r="M128" s="211">
        <f t="shared" si="9"/>
        <v>0</v>
      </c>
      <c r="N128" s="209">
        <v>149.5</v>
      </c>
      <c r="O128" s="210">
        <f t="shared" si="10"/>
        <v>0</v>
      </c>
      <c r="P128">
        <f t="shared" si="11"/>
        <v>0</v>
      </c>
    </row>
    <row r="129" spans="1:16" x14ac:dyDescent="0.2">
      <c r="A129" s="213">
        <v>514</v>
      </c>
      <c r="B129" s="204">
        <v>46107</v>
      </c>
      <c r="C129" s="215" t="s">
        <v>2082</v>
      </c>
      <c r="D129" s="215" t="s">
        <v>2083</v>
      </c>
      <c r="G129" s="216" t="s">
        <v>180</v>
      </c>
      <c r="J129" s="217">
        <v>119.6</v>
      </c>
      <c r="K129" s="211" t="s">
        <v>180</v>
      </c>
      <c r="L129" s="207">
        <v>46107</v>
      </c>
      <c r="M129" s="211">
        <f t="shared" si="9"/>
        <v>0</v>
      </c>
      <c r="N129" s="209">
        <v>119.6</v>
      </c>
      <c r="O129" s="210">
        <f t="shared" si="10"/>
        <v>0</v>
      </c>
      <c r="P129">
        <f t="shared" si="11"/>
        <v>0</v>
      </c>
    </row>
    <row r="130" spans="1:16" x14ac:dyDescent="0.2">
      <c r="A130" s="213">
        <v>515</v>
      </c>
      <c r="B130" s="204">
        <v>46107</v>
      </c>
      <c r="C130" s="215" t="s">
        <v>2084</v>
      </c>
      <c r="D130" s="215" t="s">
        <v>2085</v>
      </c>
      <c r="G130" s="216" t="s">
        <v>180</v>
      </c>
      <c r="J130" s="217">
        <v>119.6</v>
      </c>
      <c r="K130" s="211" t="s">
        <v>180</v>
      </c>
      <c r="L130" s="207">
        <v>46107</v>
      </c>
      <c r="M130" s="211">
        <f t="shared" si="9"/>
        <v>0</v>
      </c>
      <c r="N130" s="209">
        <v>119.6</v>
      </c>
      <c r="O130" s="210">
        <f t="shared" si="10"/>
        <v>0</v>
      </c>
      <c r="P130">
        <f t="shared" si="11"/>
        <v>0</v>
      </c>
    </row>
    <row r="131" spans="1:16" x14ac:dyDescent="0.2">
      <c r="A131" s="213">
        <v>516</v>
      </c>
      <c r="B131" s="204">
        <v>46107</v>
      </c>
      <c r="C131" s="215" t="s">
        <v>2086</v>
      </c>
      <c r="D131" s="215" t="s">
        <v>2087</v>
      </c>
      <c r="G131" s="216" t="s">
        <v>180</v>
      </c>
      <c r="J131" s="217">
        <v>119.6</v>
      </c>
      <c r="K131" s="211" t="s">
        <v>180</v>
      </c>
      <c r="L131" s="207">
        <v>46107</v>
      </c>
      <c r="M131" s="211">
        <f t="shared" si="9"/>
        <v>0</v>
      </c>
      <c r="N131" s="209">
        <v>119.6</v>
      </c>
      <c r="O131" s="210">
        <f t="shared" si="10"/>
        <v>0</v>
      </c>
      <c r="P131">
        <f t="shared" si="11"/>
        <v>0</v>
      </c>
    </row>
    <row r="132" spans="1:16" x14ac:dyDescent="0.2">
      <c r="A132" s="213">
        <v>517</v>
      </c>
      <c r="B132" s="204">
        <v>46107</v>
      </c>
      <c r="C132" s="215" t="s">
        <v>2088</v>
      </c>
      <c r="D132" s="215" t="s">
        <v>2089</v>
      </c>
      <c r="G132" s="216" t="s">
        <v>180</v>
      </c>
      <c r="J132" s="217">
        <v>119.6</v>
      </c>
      <c r="K132" s="211" t="s">
        <v>180</v>
      </c>
      <c r="L132" s="207">
        <v>46107</v>
      </c>
      <c r="M132" s="211">
        <f t="shared" si="9"/>
        <v>0</v>
      </c>
      <c r="N132" s="209">
        <v>119.6</v>
      </c>
      <c r="O132" s="210">
        <f t="shared" si="10"/>
        <v>0</v>
      </c>
      <c r="P132">
        <f t="shared" si="11"/>
        <v>0</v>
      </c>
    </row>
    <row r="133" spans="1:16" x14ac:dyDescent="0.2">
      <c r="A133" s="213">
        <v>518</v>
      </c>
      <c r="B133" s="204">
        <v>46107</v>
      </c>
      <c r="C133" s="215" t="s">
        <v>2090</v>
      </c>
      <c r="D133" s="215" t="s">
        <v>2091</v>
      </c>
      <c r="G133" s="216" t="s">
        <v>180</v>
      </c>
      <c r="J133" s="217">
        <v>119.6</v>
      </c>
      <c r="K133" s="211" t="s">
        <v>180</v>
      </c>
      <c r="L133" s="207">
        <v>46107</v>
      </c>
      <c r="M133" s="211">
        <f t="shared" si="9"/>
        <v>0</v>
      </c>
      <c r="N133" s="209">
        <v>119.6</v>
      </c>
      <c r="O133" s="210">
        <f t="shared" si="10"/>
        <v>0</v>
      </c>
      <c r="P133">
        <f t="shared" si="11"/>
        <v>0</v>
      </c>
    </row>
    <row r="134" spans="1:16" x14ac:dyDescent="0.2">
      <c r="A134" s="213">
        <v>519</v>
      </c>
      <c r="B134" s="204">
        <v>46107</v>
      </c>
      <c r="C134" s="215" t="s">
        <v>2092</v>
      </c>
      <c r="D134" s="215" t="s">
        <v>2093</v>
      </c>
      <c r="G134" s="216" t="s">
        <v>180</v>
      </c>
      <c r="J134" s="217">
        <v>149.5</v>
      </c>
      <c r="K134" s="211" t="s">
        <v>180</v>
      </c>
      <c r="L134" s="207">
        <v>46107</v>
      </c>
      <c r="M134" s="211">
        <f t="shared" si="9"/>
        <v>0</v>
      </c>
      <c r="N134" s="209">
        <v>149.5</v>
      </c>
      <c r="O134" s="210">
        <f t="shared" si="10"/>
        <v>0</v>
      </c>
      <c r="P134">
        <f t="shared" si="11"/>
        <v>0</v>
      </c>
    </row>
    <row r="135" spans="1:16" x14ac:dyDescent="0.2">
      <c r="A135" s="213">
        <v>520</v>
      </c>
      <c r="B135" s="204">
        <v>46107</v>
      </c>
      <c r="C135" s="215" t="s">
        <v>2094</v>
      </c>
      <c r="D135" s="215" t="s">
        <v>2095</v>
      </c>
      <c r="G135" s="216" t="s">
        <v>180</v>
      </c>
      <c r="J135" s="217">
        <v>119.6</v>
      </c>
      <c r="K135" s="211" t="s">
        <v>180</v>
      </c>
      <c r="L135" s="207">
        <v>46107</v>
      </c>
      <c r="M135" s="211">
        <f t="shared" ref="M135:M166" si="12">IF(K135&lt;&gt;"",L135-K135,0)</f>
        <v>0</v>
      </c>
      <c r="N135" s="209">
        <v>119.6</v>
      </c>
      <c r="O135" s="210">
        <f t="shared" ref="O135:O166" si="13">IF(K135&lt;&gt;"",N135*M135,0)</f>
        <v>0</v>
      </c>
      <c r="P135">
        <f t="shared" ref="P135:P160" si="14">IF(K135&lt;&gt;"",N135,0)</f>
        <v>0</v>
      </c>
    </row>
    <row r="136" spans="1:16" x14ac:dyDescent="0.2">
      <c r="A136" s="213">
        <v>521</v>
      </c>
      <c r="B136" s="204">
        <v>46107</v>
      </c>
      <c r="C136" s="215" t="s">
        <v>2096</v>
      </c>
      <c r="D136" s="215" t="s">
        <v>2097</v>
      </c>
      <c r="G136" s="216" t="s">
        <v>180</v>
      </c>
      <c r="J136" s="217">
        <v>119.6</v>
      </c>
      <c r="K136" s="211" t="s">
        <v>180</v>
      </c>
      <c r="L136" s="207">
        <v>46107</v>
      </c>
      <c r="M136" s="211">
        <f t="shared" si="12"/>
        <v>0</v>
      </c>
      <c r="N136" s="209">
        <v>119.6</v>
      </c>
      <c r="O136" s="210">
        <f t="shared" si="13"/>
        <v>0</v>
      </c>
      <c r="P136">
        <f t="shared" si="14"/>
        <v>0</v>
      </c>
    </row>
    <row r="137" spans="1:16" x14ac:dyDescent="0.2">
      <c r="A137" s="213">
        <v>522</v>
      </c>
      <c r="B137" s="204">
        <v>46107</v>
      </c>
      <c r="C137" s="215" t="s">
        <v>2098</v>
      </c>
      <c r="D137" s="215" t="s">
        <v>2099</v>
      </c>
      <c r="G137" s="216" t="s">
        <v>180</v>
      </c>
      <c r="J137" s="217">
        <v>119.6</v>
      </c>
      <c r="K137" s="211" t="s">
        <v>180</v>
      </c>
      <c r="L137" s="207">
        <v>46107</v>
      </c>
      <c r="M137" s="211">
        <f t="shared" si="12"/>
        <v>0</v>
      </c>
      <c r="N137" s="209">
        <v>119.6</v>
      </c>
      <c r="O137" s="210">
        <f t="shared" si="13"/>
        <v>0</v>
      </c>
      <c r="P137">
        <f t="shared" si="14"/>
        <v>0</v>
      </c>
    </row>
    <row r="138" spans="1:16" x14ac:dyDescent="0.2">
      <c r="A138" s="213">
        <v>523</v>
      </c>
      <c r="B138" s="204">
        <v>46107</v>
      </c>
      <c r="C138" s="215" t="s">
        <v>2100</v>
      </c>
      <c r="D138" s="215" t="s">
        <v>2101</v>
      </c>
      <c r="G138" s="216" t="s">
        <v>180</v>
      </c>
      <c r="J138" s="217">
        <v>119.6</v>
      </c>
      <c r="K138" s="211" t="s">
        <v>180</v>
      </c>
      <c r="L138" s="207">
        <v>46107</v>
      </c>
      <c r="M138" s="211">
        <f t="shared" si="12"/>
        <v>0</v>
      </c>
      <c r="N138" s="209">
        <v>119.6</v>
      </c>
      <c r="O138" s="210">
        <f t="shared" si="13"/>
        <v>0</v>
      </c>
      <c r="P138">
        <f t="shared" si="14"/>
        <v>0</v>
      </c>
    </row>
    <row r="139" spans="1:16" x14ac:dyDescent="0.2">
      <c r="A139" s="213">
        <v>524</v>
      </c>
      <c r="B139" s="204">
        <v>46107</v>
      </c>
      <c r="C139" s="215" t="s">
        <v>2102</v>
      </c>
      <c r="D139" s="215" t="s">
        <v>2103</v>
      </c>
      <c r="G139" s="216" t="s">
        <v>180</v>
      </c>
      <c r="J139" s="217">
        <v>149.5</v>
      </c>
      <c r="K139" s="211" t="s">
        <v>180</v>
      </c>
      <c r="L139" s="207">
        <v>46107</v>
      </c>
      <c r="M139" s="211">
        <f t="shared" si="12"/>
        <v>0</v>
      </c>
      <c r="N139" s="209">
        <v>149.5</v>
      </c>
      <c r="O139" s="210">
        <f t="shared" si="13"/>
        <v>0</v>
      </c>
      <c r="P139">
        <f t="shared" si="14"/>
        <v>0</v>
      </c>
    </row>
    <row r="140" spans="1:16" x14ac:dyDescent="0.2">
      <c r="A140" s="213">
        <v>525</v>
      </c>
      <c r="B140" s="204">
        <v>46107</v>
      </c>
      <c r="C140" s="215" t="s">
        <v>2104</v>
      </c>
      <c r="D140" s="215" t="s">
        <v>2105</v>
      </c>
      <c r="G140" s="216" t="s">
        <v>180</v>
      </c>
      <c r="J140" s="217">
        <v>119.6</v>
      </c>
      <c r="K140" s="211" t="s">
        <v>180</v>
      </c>
      <c r="L140" s="207">
        <v>46107</v>
      </c>
      <c r="M140" s="211">
        <f t="shared" si="12"/>
        <v>0</v>
      </c>
      <c r="N140" s="209">
        <v>119.6</v>
      </c>
      <c r="O140" s="210">
        <f t="shared" si="13"/>
        <v>0</v>
      </c>
      <c r="P140">
        <f t="shared" si="14"/>
        <v>0</v>
      </c>
    </row>
    <row r="141" spans="1:16" x14ac:dyDescent="0.2">
      <c r="A141" s="213">
        <v>526</v>
      </c>
      <c r="B141" s="204">
        <v>46107</v>
      </c>
      <c r="C141" s="215" t="s">
        <v>2106</v>
      </c>
      <c r="D141" s="215" t="s">
        <v>2107</v>
      </c>
      <c r="G141" s="216" t="s">
        <v>180</v>
      </c>
      <c r="J141" s="217">
        <v>119.6</v>
      </c>
      <c r="K141" s="211" t="s">
        <v>180</v>
      </c>
      <c r="L141" s="207">
        <v>46107</v>
      </c>
      <c r="M141" s="211">
        <f t="shared" si="12"/>
        <v>0</v>
      </c>
      <c r="N141" s="209">
        <v>119.6</v>
      </c>
      <c r="O141" s="210">
        <f t="shared" si="13"/>
        <v>0</v>
      </c>
      <c r="P141">
        <f t="shared" si="14"/>
        <v>0</v>
      </c>
    </row>
    <row r="142" spans="1:16" x14ac:dyDescent="0.2">
      <c r="A142" s="213">
        <v>527</v>
      </c>
      <c r="B142" s="204">
        <v>46107</v>
      </c>
      <c r="C142" s="215" t="s">
        <v>2108</v>
      </c>
      <c r="D142" s="215" t="s">
        <v>2109</v>
      </c>
      <c r="G142" s="216" t="s">
        <v>180</v>
      </c>
      <c r="J142" s="217">
        <v>119.6</v>
      </c>
      <c r="K142" s="211" t="s">
        <v>180</v>
      </c>
      <c r="L142" s="207">
        <v>46107</v>
      </c>
      <c r="M142" s="211">
        <f t="shared" si="12"/>
        <v>0</v>
      </c>
      <c r="N142" s="209">
        <v>119.6</v>
      </c>
      <c r="O142" s="210">
        <f t="shared" si="13"/>
        <v>0</v>
      </c>
      <c r="P142">
        <f t="shared" si="14"/>
        <v>0</v>
      </c>
    </row>
    <row r="143" spans="1:16" x14ac:dyDescent="0.2">
      <c r="A143" s="213">
        <v>528</v>
      </c>
      <c r="B143" s="204">
        <v>46107</v>
      </c>
      <c r="C143" s="215" t="s">
        <v>2110</v>
      </c>
      <c r="D143" s="215" t="s">
        <v>2111</v>
      </c>
      <c r="G143" s="216" t="s">
        <v>180</v>
      </c>
      <c r="J143" s="217">
        <v>119.6</v>
      </c>
      <c r="K143" s="211" t="s">
        <v>180</v>
      </c>
      <c r="L143" s="207">
        <v>46107</v>
      </c>
      <c r="M143" s="211">
        <f t="shared" si="12"/>
        <v>0</v>
      </c>
      <c r="N143" s="209">
        <v>119.6</v>
      </c>
      <c r="O143" s="210">
        <f t="shared" si="13"/>
        <v>0</v>
      </c>
      <c r="P143">
        <f t="shared" si="14"/>
        <v>0</v>
      </c>
    </row>
    <row r="144" spans="1:16" x14ac:dyDescent="0.2">
      <c r="A144" s="213">
        <v>529</v>
      </c>
      <c r="B144" s="204">
        <v>46107</v>
      </c>
      <c r="C144" s="215" t="s">
        <v>2112</v>
      </c>
      <c r="D144" s="215" t="s">
        <v>2113</v>
      </c>
      <c r="G144" s="216" t="s">
        <v>180</v>
      </c>
      <c r="J144" s="217">
        <v>149.5</v>
      </c>
      <c r="K144" s="211" t="s">
        <v>180</v>
      </c>
      <c r="L144" s="207">
        <v>46107</v>
      </c>
      <c r="M144" s="211">
        <f t="shared" si="12"/>
        <v>0</v>
      </c>
      <c r="N144" s="209">
        <v>149.5</v>
      </c>
      <c r="O144" s="210">
        <f t="shared" si="13"/>
        <v>0</v>
      </c>
      <c r="P144">
        <f t="shared" si="14"/>
        <v>0</v>
      </c>
    </row>
    <row r="145" spans="1:16" x14ac:dyDescent="0.2">
      <c r="A145" s="213">
        <v>530</v>
      </c>
      <c r="B145" s="204">
        <v>46107</v>
      </c>
      <c r="C145" s="215" t="s">
        <v>2114</v>
      </c>
      <c r="D145" s="215" t="s">
        <v>2115</v>
      </c>
      <c r="G145" s="216" t="s">
        <v>180</v>
      </c>
      <c r="J145" s="217">
        <v>119.6</v>
      </c>
      <c r="K145" s="211" t="s">
        <v>180</v>
      </c>
      <c r="L145" s="207">
        <v>46107</v>
      </c>
      <c r="M145" s="211">
        <f t="shared" si="12"/>
        <v>0</v>
      </c>
      <c r="N145" s="209">
        <v>119.6</v>
      </c>
      <c r="O145" s="210">
        <f t="shared" si="13"/>
        <v>0</v>
      </c>
      <c r="P145">
        <f t="shared" si="14"/>
        <v>0</v>
      </c>
    </row>
    <row r="146" spans="1:16" x14ac:dyDescent="0.2">
      <c r="A146" s="213">
        <v>531</v>
      </c>
      <c r="B146" s="204">
        <v>46107</v>
      </c>
      <c r="C146" s="215" t="s">
        <v>2110</v>
      </c>
      <c r="D146" s="215" t="s">
        <v>2116</v>
      </c>
      <c r="G146" s="216" t="s">
        <v>180</v>
      </c>
      <c r="J146" s="217">
        <v>119.6</v>
      </c>
      <c r="K146" s="211" t="s">
        <v>180</v>
      </c>
      <c r="L146" s="207">
        <v>46107</v>
      </c>
      <c r="M146" s="211">
        <f t="shared" si="12"/>
        <v>0</v>
      </c>
      <c r="N146" s="209">
        <v>119.6</v>
      </c>
      <c r="O146" s="210">
        <f t="shared" si="13"/>
        <v>0</v>
      </c>
      <c r="P146">
        <f t="shared" si="14"/>
        <v>0</v>
      </c>
    </row>
    <row r="147" spans="1:16" x14ac:dyDescent="0.2">
      <c r="A147" s="213">
        <v>532</v>
      </c>
      <c r="B147" s="204">
        <v>46107</v>
      </c>
      <c r="C147" s="215" t="s">
        <v>2117</v>
      </c>
      <c r="D147" s="215" t="s">
        <v>2118</v>
      </c>
      <c r="G147" s="216" t="s">
        <v>180</v>
      </c>
      <c r="J147" s="217">
        <v>119.6</v>
      </c>
      <c r="K147" s="211" t="s">
        <v>180</v>
      </c>
      <c r="L147" s="207">
        <v>46107</v>
      </c>
      <c r="M147" s="211">
        <f t="shared" si="12"/>
        <v>0</v>
      </c>
      <c r="N147" s="209">
        <v>119.6</v>
      </c>
      <c r="O147" s="210">
        <f t="shared" si="13"/>
        <v>0</v>
      </c>
      <c r="P147">
        <f t="shared" si="14"/>
        <v>0</v>
      </c>
    </row>
    <row r="148" spans="1:16" x14ac:dyDescent="0.2">
      <c r="A148" s="213">
        <v>533</v>
      </c>
      <c r="B148" s="204">
        <v>46107</v>
      </c>
      <c r="C148" s="215" t="s">
        <v>2119</v>
      </c>
      <c r="D148" s="215" t="s">
        <v>2120</v>
      </c>
      <c r="G148" s="216" t="s">
        <v>180</v>
      </c>
      <c r="J148" s="217">
        <v>119.6</v>
      </c>
      <c r="K148" s="211" t="s">
        <v>180</v>
      </c>
      <c r="L148" s="207">
        <v>46107</v>
      </c>
      <c r="M148" s="211">
        <f t="shared" si="12"/>
        <v>0</v>
      </c>
      <c r="N148" s="209">
        <v>119.6</v>
      </c>
      <c r="O148" s="210">
        <f t="shared" si="13"/>
        <v>0</v>
      </c>
      <c r="P148">
        <f t="shared" si="14"/>
        <v>0</v>
      </c>
    </row>
    <row r="149" spans="1:16" x14ac:dyDescent="0.2">
      <c r="A149" s="213">
        <v>534</v>
      </c>
      <c r="B149" s="204">
        <v>46107</v>
      </c>
      <c r="C149" s="215" t="s">
        <v>2121</v>
      </c>
      <c r="D149" s="215" t="s">
        <v>2122</v>
      </c>
      <c r="G149" s="216" t="s">
        <v>180</v>
      </c>
      <c r="J149" s="217">
        <v>149.5</v>
      </c>
      <c r="K149" s="211" t="s">
        <v>180</v>
      </c>
      <c r="L149" s="207">
        <v>46107</v>
      </c>
      <c r="M149" s="211">
        <f t="shared" si="12"/>
        <v>0</v>
      </c>
      <c r="N149" s="209">
        <v>149.5</v>
      </c>
      <c r="O149" s="210">
        <f t="shared" si="13"/>
        <v>0</v>
      </c>
      <c r="P149">
        <f t="shared" si="14"/>
        <v>0</v>
      </c>
    </row>
    <row r="150" spans="1:16" x14ac:dyDescent="0.2">
      <c r="A150" s="213">
        <v>535</v>
      </c>
      <c r="B150" s="204">
        <v>46107</v>
      </c>
      <c r="C150" s="215" t="s">
        <v>2123</v>
      </c>
      <c r="D150" s="215" t="s">
        <v>2124</v>
      </c>
      <c r="G150" s="216" t="s">
        <v>180</v>
      </c>
      <c r="J150" s="217">
        <v>119.6</v>
      </c>
      <c r="K150" s="211" t="s">
        <v>180</v>
      </c>
      <c r="L150" s="207">
        <v>46107</v>
      </c>
      <c r="M150" s="211">
        <f t="shared" si="12"/>
        <v>0</v>
      </c>
      <c r="N150" s="209">
        <v>119.6</v>
      </c>
      <c r="O150" s="210">
        <f t="shared" si="13"/>
        <v>0</v>
      </c>
      <c r="P150">
        <f t="shared" si="14"/>
        <v>0</v>
      </c>
    </row>
    <row r="151" spans="1:16" x14ac:dyDescent="0.2">
      <c r="A151" s="213">
        <v>536</v>
      </c>
      <c r="B151" s="204">
        <v>46107</v>
      </c>
      <c r="C151" s="215" t="s">
        <v>2125</v>
      </c>
      <c r="D151" s="215" t="s">
        <v>2126</v>
      </c>
      <c r="G151" s="216" t="s">
        <v>180</v>
      </c>
      <c r="J151" s="217">
        <v>119.6</v>
      </c>
      <c r="K151" s="211" t="s">
        <v>180</v>
      </c>
      <c r="L151" s="207">
        <v>46107</v>
      </c>
      <c r="M151" s="211">
        <f t="shared" si="12"/>
        <v>0</v>
      </c>
      <c r="N151" s="209">
        <v>119.6</v>
      </c>
      <c r="O151" s="210">
        <f t="shared" si="13"/>
        <v>0</v>
      </c>
      <c r="P151">
        <f t="shared" si="14"/>
        <v>0</v>
      </c>
    </row>
    <row r="152" spans="1:16" x14ac:dyDescent="0.2">
      <c r="A152" s="213">
        <v>537</v>
      </c>
      <c r="B152" s="204">
        <v>46107</v>
      </c>
      <c r="C152" s="215" t="s">
        <v>2127</v>
      </c>
      <c r="D152" s="215" t="s">
        <v>2128</v>
      </c>
      <c r="G152" s="216" t="s">
        <v>180</v>
      </c>
      <c r="J152" s="217">
        <v>119.6</v>
      </c>
      <c r="K152" s="211" t="s">
        <v>180</v>
      </c>
      <c r="L152" s="207">
        <v>46107</v>
      </c>
      <c r="M152" s="211">
        <f t="shared" si="12"/>
        <v>0</v>
      </c>
      <c r="N152" s="209">
        <v>119.6</v>
      </c>
      <c r="O152" s="210">
        <f t="shared" si="13"/>
        <v>0</v>
      </c>
      <c r="P152">
        <f t="shared" si="14"/>
        <v>0</v>
      </c>
    </row>
    <row r="153" spans="1:16" x14ac:dyDescent="0.2">
      <c r="A153" s="213">
        <v>538</v>
      </c>
      <c r="B153" s="204">
        <v>46107</v>
      </c>
      <c r="C153" s="215" t="s">
        <v>2129</v>
      </c>
      <c r="D153" s="215" t="s">
        <v>2130</v>
      </c>
      <c r="G153" s="216" t="s">
        <v>180</v>
      </c>
      <c r="J153" s="217">
        <v>119.6</v>
      </c>
      <c r="K153" s="211" t="s">
        <v>180</v>
      </c>
      <c r="L153" s="207">
        <v>46107</v>
      </c>
      <c r="M153" s="211">
        <f t="shared" si="12"/>
        <v>0</v>
      </c>
      <c r="N153" s="209">
        <v>119.6</v>
      </c>
      <c r="O153" s="210">
        <f t="shared" si="13"/>
        <v>0</v>
      </c>
      <c r="P153">
        <f t="shared" si="14"/>
        <v>0</v>
      </c>
    </row>
    <row r="154" spans="1:16" x14ac:dyDescent="0.2">
      <c r="A154" s="213">
        <v>539</v>
      </c>
      <c r="B154" s="204">
        <v>46107</v>
      </c>
      <c r="C154" s="215" t="s">
        <v>2131</v>
      </c>
      <c r="D154" s="215" t="s">
        <v>2132</v>
      </c>
      <c r="G154" s="216" t="s">
        <v>180</v>
      </c>
      <c r="J154" s="217">
        <v>149.5</v>
      </c>
      <c r="K154" s="211" t="s">
        <v>180</v>
      </c>
      <c r="L154" s="207">
        <v>46107</v>
      </c>
      <c r="M154" s="211">
        <f t="shared" si="12"/>
        <v>0</v>
      </c>
      <c r="N154" s="209">
        <v>149.5</v>
      </c>
      <c r="O154" s="210">
        <f t="shared" si="13"/>
        <v>0</v>
      </c>
      <c r="P154">
        <f t="shared" si="14"/>
        <v>0</v>
      </c>
    </row>
    <row r="155" spans="1:16" x14ac:dyDescent="0.2">
      <c r="A155" s="213">
        <v>540</v>
      </c>
      <c r="B155" s="204">
        <v>46107</v>
      </c>
      <c r="C155" s="215" t="s">
        <v>2133</v>
      </c>
      <c r="D155" s="215" t="s">
        <v>2134</v>
      </c>
      <c r="G155" s="216" t="s">
        <v>180</v>
      </c>
      <c r="J155" s="217">
        <v>119.6</v>
      </c>
      <c r="K155" s="211" t="s">
        <v>180</v>
      </c>
      <c r="L155" s="207">
        <v>46107</v>
      </c>
      <c r="M155" s="211">
        <f t="shared" si="12"/>
        <v>0</v>
      </c>
      <c r="N155" s="209">
        <v>119.6</v>
      </c>
      <c r="O155" s="210">
        <f t="shared" si="13"/>
        <v>0</v>
      </c>
      <c r="P155">
        <f t="shared" si="14"/>
        <v>0</v>
      </c>
    </row>
    <row r="156" spans="1:16" x14ac:dyDescent="0.2">
      <c r="A156" s="213">
        <v>541</v>
      </c>
      <c r="B156" s="204">
        <v>46107</v>
      </c>
      <c r="C156" s="215" t="s">
        <v>2135</v>
      </c>
      <c r="D156" s="215" t="s">
        <v>2136</v>
      </c>
      <c r="G156" s="216" t="s">
        <v>180</v>
      </c>
      <c r="J156" s="217">
        <v>119.6</v>
      </c>
      <c r="K156" s="211" t="s">
        <v>180</v>
      </c>
      <c r="L156" s="207">
        <v>46107</v>
      </c>
      <c r="M156" s="211">
        <f t="shared" si="12"/>
        <v>0</v>
      </c>
      <c r="N156" s="209">
        <v>119.6</v>
      </c>
      <c r="O156" s="210">
        <f t="shared" si="13"/>
        <v>0</v>
      </c>
      <c r="P156">
        <f t="shared" si="14"/>
        <v>0</v>
      </c>
    </row>
    <row r="157" spans="1:16" x14ac:dyDescent="0.2">
      <c r="A157" s="213">
        <v>542</v>
      </c>
      <c r="B157" s="204">
        <v>46107</v>
      </c>
      <c r="C157" s="215" t="s">
        <v>2137</v>
      </c>
      <c r="D157" s="215" t="s">
        <v>2138</v>
      </c>
      <c r="G157" s="216" t="s">
        <v>180</v>
      </c>
      <c r="J157" s="217">
        <v>119.6</v>
      </c>
      <c r="K157" s="211" t="s">
        <v>180</v>
      </c>
      <c r="L157" s="207">
        <v>46107</v>
      </c>
      <c r="M157" s="211">
        <f t="shared" si="12"/>
        <v>0</v>
      </c>
      <c r="N157" s="209">
        <v>119.6</v>
      </c>
      <c r="O157" s="210">
        <f t="shared" si="13"/>
        <v>0</v>
      </c>
      <c r="P157">
        <f t="shared" si="14"/>
        <v>0</v>
      </c>
    </row>
    <row r="158" spans="1:16" x14ac:dyDescent="0.2">
      <c r="A158" s="213">
        <v>543</v>
      </c>
      <c r="B158" s="204">
        <v>46107</v>
      </c>
      <c r="C158" s="215" t="s">
        <v>2139</v>
      </c>
      <c r="D158" s="215" t="s">
        <v>2140</v>
      </c>
      <c r="G158" s="216" t="s">
        <v>180</v>
      </c>
      <c r="J158" s="217">
        <v>119.6</v>
      </c>
      <c r="K158" s="211" t="s">
        <v>180</v>
      </c>
      <c r="L158" s="207">
        <v>46107</v>
      </c>
      <c r="M158" s="211">
        <f t="shared" si="12"/>
        <v>0</v>
      </c>
      <c r="N158" s="209">
        <v>119.6</v>
      </c>
      <c r="O158" s="210">
        <f t="shared" si="13"/>
        <v>0</v>
      </c>
      <c r="P158">
        <f t="shared" si="14"/>
        <v>0</v>
      </c>
    </row>
    <row r="159" spans="1:16" x14ac:dyDescent="0.2">
      <c r="A159" s="213">
        <v>544</v>
      </c>
      <c r="B159" s="204">
        <v>46107</v>
      </c>
      <c r="C159" s="215" t="s">
        <v>2141</v>
      </c>
      <c r="D159" s="215" t="s">
        <v>2142</v>
      </c>
      <c r="G159" s="216" t="s">
        <v>180</v>
      </c>
      <c r="J159" s="217">
        <v>150</v>
      </c>
      <c r="K159" s="211" t="s">
        <v>180</v>
      </c>
      <c r="L159" s="207">
        <v>46107</v>
      </c>
      <c r="M159" s="211">
        <f t="shared" si="12"/>
        <v>0</v>
      </c>
      <c r="N159" s="209">
        <v>150</v>
      </c>
      <c r="O159" s="210">
        <f t="shared" si="13"/>
        <v>0</v>
      </c>
      <c r="P159">
        <f t="shared" si="14"/>
        <v>0</v>
      </c>
    </row>
    <row r="160" spans="1:16" x14ac:dyDescent="0.2">
      <c r="A160" s="213">
        <v>591</v>
      </c>
      <c r="B160" s="204">
        <v>46112</v>
      </c>
      <c r="C160" s="215" t="s">
        <v>2143</v>
      </c>
      <c r="D160" s="215" t="s">
        <v>2144</v>
      </c>
      <c r="G160" s="216" t="s">
        <v>180</v>
      </c>
      <c r="J160" s="217">
        <v>16309.29</v>
      </c>
      <c r="K160" s="211" t="s">
        <v>180</v>
      </c>
      <c r="L160" s="207">
        <v>46112</v>
      </c>
      <c r="M160" s="211">
        <f t="shared" si="12"/>
        <v>0</v>
      </c>
      <c r="N160" s="209">
        <v>16309.29</v>
      </c>
      <c r="O160" s="210">
        <f t="shared" si="13"/>
        <v>0</v>
      </c>
      <c r="P160">
        <f t="shared" si="14"/>
        <v>0</v>
      </c>
    </row>
    <row r="161" spans="9:15" x14ac:dyDescent="0.2">
      <c r="K161" s="212"/>
      <c r="L161" s="212"/>
      <c r="M161" s="212"/>
      <c r="N161" s="212"/>
      <c r="O161" s="212"/>
    </row>
    <row r="162" spans="9:15" x14ac:dyDescent="0.2">
      <c r="K162" s="212"/>
      <c r="L162" s="212"/>
      <c r="M162" s="213" t="s">
        <v>2145</v>
      </c>
      <c r="N162" s="214">
        <f>SUBTOTAL(9,P7:P160)</f>
        <v>0</v>
      </c>
      <c r="O162" s="214">
        <f>SUBTOTAL(9,O7:O160)</f>
        <v>0</v>
      </c>
    </row>
    <row r="163" spans="9:15" x14ac:dyDescent="0.2">
      <c r="M163" s="213" t="s">
        <v>2146</v>
      </c>
      <c r="O163" s="213">
        <f>IF(N162&lt;&gt;0,O163/N163,0)</f>
        <v>0</v>
      </c>
    </row>
    <row r="164" spans="9:15" x14ac:dyDescent="0.2">
      <c r="K164" s="212"/>
      <c r="L164" s="212"/>
      <c r="M164" s="212"/>
      <c r="N164" s="212"/>
      <c r="O164" s="212"/>
    </row>
    <row r="165" spans="9:15" x14ac:dyDescent="0.2">
      <c r="K165" s="212"/>
      <c r="L165" s="212"/>
      <c r="M165" s="213" t="s">
        <v>1922</v>
      </c>
      <c r="N165" s="214">
        <f>FattureTempi!AG417</f>
        <v>1138441.6799999992</v>
      </c>
      <c r="O165" s="214">
        <f>FattureTempi!AH417</f>
        <v>-10968027.849999994</v>
      </c>
    </row>
    <row r="166" spans="9:15" x14ac:dyDescent="0.2">
      <c r="M166" s="214" t="s">
        <v>1923</v>
      </c>
      <c r="O166" s="214">
        <f>FattureTempi!AH418</f>
        <v>-9.6342465693982682</v>
      </c>
    </row>
    <row r="167" spans="9:15" x14ac:dyDescent="0.2">
      <c r="K167" s="212"/>
      <c r="L167" s="212"/>
      <c r="M167" s="212"/>
      <c r="N167" s="212"/>
      <c r="O167" s="212"/>
    </row>
    <row r="168" spans="9:15" x14ac:dyDescent="0.2">
      <c r="K168" s="212"/>
      <c r="L168" s="212"/>
      <c r="M168" s="218" t="s">
        <v>2147</v>
      </c>
      <c r="N168" s="219">
        <f>N165+N162</f>
        <v>1138441.6799999992</v>
      </c>
      <c r="O168" s="219">
        <f>O165+O162</f>
        <v>-10968027.849999994</v>
      </c>
    </row>
    <row r="169" spans="9:15" ht="36" x14ac:dyDescent="0.2">
      <c r="M169" s="220" t="s">
        <v>2148</v>
      </c>
      <c r="N169" s="221"/>
      <c r="O169" s="219">
        <f>(O168/N168)</f>
        <v>-9.6342465693982682</v>
      </c>
    </row>
    <row r="170" spans="9:15" x14ac:dyDescent="0.2">
      <c r="O170" s="127"/>
    </row>
    <row r="171" spans="9:15" x14ac:dyDescent="0.2">
      <c r="I171" s="6"/>
      <c r="J171" s="2"/>
    </row>
  </sheetData>
  <autoFilter ref="A6:O6" xr:uid="{3B8BD5B2-A6CA-4734-BE9A-B9691C92C263}"/>
  <mergeCells count="5">
    <mergeCell ref="A5:J5"/>
    <mergeCell ref="A1:O1"/>
    <mergeCell ref="A3:O3"/>
    <mergeCell ref="A4:O4"/>
    <mergeCell ref="K5:O5"/>
  </mergeCells>
  <pageMargins left="0.75" right="0.75" top="1" bottom="1" header="0.5" footer="0.5"/>
  <pageSetup paperSize="9" scale="8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F0507-DD17-4DEC-A9A0-5150EC72984E}">
  <dimension ref="A1:P27"/>
  <sheetViews>
    <sheetView showGridLines="0" zoomScaleNormal="100" workbookViewId="0">
      <selection sqref="A1:M1"/>
    </sheetView>
  </sheetViews>
  <sheetFormatPr defaultRowHeight="15" x14ac:dyDescent="0.2"/>
  <cols>
    <col min="1" max="1" width="30.7109375" style="103" customWidth="1"/>
    <col min="2" max="2" width="20.7109375" style="114" customWidth="1"/>
    <col min="3" max="3" width="14.7109375" style="115" customWidth="1"/>
    <col min="4" max="4" width="5.7109375" style="115" customWidth="1"/>
    <col min="5" max="5" width="12.5703125" style="112" customWidth="1"/>
    <col min="6" max="6" width="36.7109375" style="115" customWidth="1"/>
    <col min="7" max="7" width="14.7109375" style="103" customWidth="1"/>
    <col min="8" max="8" width="5.7109375" style="103" customWidth="1"/>
    <col min="9" max="9" width="20.7109375" style="103" customWidth="1"/>
    <col min="10" max="10" width="20.7109375" style="114" customWidth="1"/>
    <col min="11" max="11" width="5.7109375" style="113" customWidth="1"/>
    <col min="12" max="12" width="12.5703125" style="113" customWidth="1"/>
    <col min="13" max="13" width="5.7109375" style="103" customWidth="1"/>
    <col min="14" max="16384" width="9.140625" style="103"/>
  </cols>
  <sheetData>
    <row r="1" spans="1:16" s="86" customFormat="1" ht="23.1" customHeight="1" x14ac:dyDescent="0.2">
      <c r="A1" s="270"/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2"/>
    </row>
    <row r="2" spans="1:16" s="93" customFormat="1" ht="15" customHeight="1" x14ac:dyDescent="0.2">
      <c r="A2" s="87"/>
      <c r="B2" s="89"/>
      <c r="C2" s="90"/>
      <c r="D2" s="90"/>
      <c r="E2" s="131"/>
      <c r="F2" s="90"/>
      <c r="G2" s="88"/>
      <c r="H2" s="88"/>
      <c r="I2" s="88"/>
      <c r="J2" s="89"/>
      <c r="K2" s="21"/>
      <c r="L2" s="21"/>
      <c r="M2" s="178"/>
    </row>
    <row r="3" spans="1:16" s="86" customFormat="1" ht="23.1" customHeight="1" x14ac:dyDescent="0.2">
      <c r="A3" s="278" t="s">
        <v>103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80"/>
    </row>
    <row r="4" spans="1:16" s="86" customFormat="1" ht="23.1" customHeight="1" x14ac:dyDescent="0.2">
      <c r="A4" s="94"/>
      <c r="B4" s="97"/>
      <c r="C4" s="170"/>
      <c r="D4" s="170"/>
      <c r="E4" s="132"/>
      <c r="F4" s="170"/>
      <c r="J4" s="169"/>
      <c r="K4" s="156"/>
      <c r="L4" s="156"/>
      <c r="M4" s="155"/>
    </row>
    <row r="5" spans="1:16" s="86" customFormat="1" ht="32.25" customHeight="1" x14ac:dyDescent="0.2">
      <c r="A5" s="273" t="s">
        <v>102</v>
      </c>
      <c r="B5" s="274"/>
      <c r="C5" s="177" t="s">
        <v>101</v>
      </c>
      <c r="D5" s="176"/>
      <c r="E5" s="175" t="str">
        <f>IF(OR(L13="SI",L15="SI"),"SI","NO")</f>
        <v>SI</v>
      </c>
      <c r="F5" s="152"/>
      <c r="G5" s="152"/>
      <c r="H5" s="152"/>
      <c r="I5" s="152"/>
      <c r="J5" s="152"/>
      <c r="K5" s="152"/>
      <c r="L5" s="152"/>
      <c r="M5" s="150"/>
      <c r="N5" s="282" t="s">
        <v>100</v>
      </c>
      <c r="O5" s="283"/>
    </row>
    <row r="6" spans="1:16" s="86" customFormat="1" ht="23.1" customHeight="1" x14ac:dyDescent="0.2">
      <c r="A6" s="94"/>
      <c r="B6" s="97"/>
      <c r="C6" s="98"/>
      <c r="D6" s="170"/>
      <c r="E6" s="174"/>
      <c r="F6" s="170"/>
      <c r="J6" s="169"/>
      <c r="K6" s="156"/>
      <c r="L6" s="156"/>
      <c r="M6" s="155"/>
    </row>
    <row r="7" spans="1:16" s="86" customFormat="1" ht="23.1" customHeight="1" x14ac:dyDescent="0.2">
      <c r="A7" s="263" t="s">
        <v>99</v>
      </c>
      <c r="B7" s="267"/>
      <c r="C7" s="154">
        <f>Debiti!G6</f>
        <v>0</v>
      </c>
      <c r="D7" s="152"/>
      <c r="E7" s="287" t="s">
        <v>112</v>
      </c>
      <c r="F7" s="288"/>
      <c r="G7" s="288"/>
      <c r="H7" s="93"/>
      <c r="I7" s="173"/>
      <c r="J7" s="172"/>
      <c r="K7" s="93"/>
      <c r="L7" s="163"/>
      <c r="M7" s="171"/>
      <c r="N7" s="282" t="s">
        <v>98</v>
      </c>
      <c r="O7" s="283"/>
      <c r="P7" s="283"/>
    </row>
    <row r="8" spans="1:16" s="86" customFormat="1" ht="23.1" customHeight="1" x14ac:dyDescent="0.2">
      <c r="A8" s="94"/>
      <c r="B8" s="97"/>
      <c r="C8" s="98"/>
      <c r="D8" s="170"/>
      <c r="E8" s="132"/>
      <c r="F8" s="98"/>
      <c r="G8" s="95"/>
      <c r="J8" s="169"/>
      <c r="K8" s="156"/>
      <c r="L8" s="156"/>
      <c r="M8" s="155"/>
    </row>
    <row r="9" spans="1:16" s="86" customFormat="1" ht="23.1" customHeight="1" x14ac:dyDescent="0.2">
      <c r="A9" s="275" t="s">
        <v>97</v>
      </c>
      <c r="B9" s="281"/>
      <c r="C9" s="164">
        <f>ElencoFatture!O6</f>
        <v>0</v>
      </c>
      <c r="D9" s="165"/>
      <c r="E9" s="275" t="s">
        <v>91</v>
      </c>
      <c r="F9" s="276" t="s">
        <v>96</v>
      </c>
      <c r="G9" s="168">
        <f>C9/100*5</f>
        <v>0</v>
      </c>
      <c r="J9" s="152"/>
      <c r="L9" s="152"/>
      <c r="M9" s="150"/>
    </row>
    <row r="10" spans="1:16" s="86" customFormat="1" ht="23.1" customHeight="1" x14ac:dyDescent="0.2">
      <c r="A10" s="275" t="s">
        <v>95</v>
      </c>
      <c r="B10" s="276"/>
      <c r="C10" s="164">
        <f>ElencoFatture!O7</f>
        <v>0</v>
      </c>
      <c r="D10" s="165"/>
      <c r="E10" s="167"/>
      <c r="F10" s="167"/>
      <c r="G10" s="166"/>
      <c r="H10" s="152"/>
      <c r="I10" s="152"/>
      <c r="J10" s="152"/>
      <c r="K10" s="152"/>
      <c r="L10" s="152"/>
      <c r="M10" s="150"/>
    </row>
    <row r="11" spans="1:16" s="86" customFormat="1" ht="23.1" customHeight="1" x14ac:dyDescent="0.2">
      <c r="A11" s="275" t="s">
        <v>94</v>
      </c>
      <c r="B11" s="277"/>
      <c r="C11" s="164">
        <f>ElencoFatture!O8</f>
        <v>0</v>
      </c>
      <c r="D11" s="165"/>
      <c r="E11" s="275" t="s">
        <v>91</v>
      </c>
      <c r="F11" s="281"/>
      <c r="G11" s="164">
        <f>C11/100*5</f>
        <v>0</v>
      </c>
      <c r="H11" s="152"/>
      <c r="I11" s="286"/>
      <c r="J11" s="286"/>
      <c r="K11" s="93"/>
      <c r="L11" s="163"/>
      <c r="M11" s="150"/>
      <c r="N11" s="282" t="s">
        <v>93</v>
      </c>
      <c r="O11" s="283"/>
      <c r="P11" s="283"/>
    </row>
    <row r="12" spans="1:16" s="86" customFormat="1" ht="23.1" customHeight="1" x14ac:dyDescent="0.2">
      <c r="A12" s="161"/>
      <c r="B12" s="160"/>
      <c r="C12" s="158"/>
      <c r="D12" s="124"/>
      <c r="E12" s="159"/>
      <c r="F12" s="158"/>
      <c r="G12" s="157"/>
      <c r="I12" s="95"/>
      <c r="J12" s="97"/>
      <c r="K12" s="156"/>
      <c r="L12" s="96"/>
      <c r="M12" s="155"/>
    </row>
    <row r="13" spans="1:16" s="86" customFormat="1" ht="23.1" customHeight="1" x14ac:dyDescent="0.2">
      <c r="A13" s="263" t="s">
        <v>92</v>
      </c>
      <c r="B13" s="264"/>
      <c r="C13" s="154">
        <f>C11</f>
        <v>0</v>
      </c>
      <c r="D13" s="162"/>
      <c r="E13" s="263" t="s">
        <v>91</v>
      </c>
      <c r="F13" s="264"/>
      <c r="G13" s="153">
        <f>C13/100*5</f>
        <v>0</v>
      </c>
      <c r="H13" s="152"/>
      <c r="I13" s="268" t="s">
        <v>90</v>
      </c>
      <c r="J13" s="269"/>
      <c r="L13" s="151" t="str">
        <f>IF(ROUND(C7,2)&lt;=ROUND(G13,2),"SI","NO")</f>
        <v>SI</v>
      </c>
      <c r="M13" s="150"/>
      <c r="N13" s="284" t="s">
        <v>89</v>
      </c>
      <c r="O13" s="285"/>
    </row>
    <row r="14" spans="1:16" s="86" customFormat="1" ht="23.1" customHeight="1" x14ac:dyDescent="0.2">
      <c r="A14" s="161"/>
      <c r="B14" s="160"/>
      <c r="C14" s="158"/>
      <c r="D14" s="124"/>
      <c r="E14" s="159"/>
      <c r="F14" s="158"/>
      <c r="G14" s="157"/>
      <c r="I14" s="95"/>
      <c r="J14" s="97"/>
      <c r="K14" s="156"/>
      <c r="L14" s="96"/>
      <c r="M14" s="155"/>
    </row>
    <row r="15" spans="1:16" s="86" customFormat="1" ht="23.1" customHeight="1" x14ac:dyDescent="0.2">
      <c r="A15" s="263" t="s">
        <v>88</v>
      </c>
      <c r="B15" s="267"/>
      <c r="C15" s="154">
        <v>0</v>
      </c>
      <c r="D15" s="93"/>
      <c r="E15" s="263" t="s">
        <v>87</v>
      </c>
      <c r="F15" s="264"/>
      <c r="G15" s="153">
        <f>IF(OR(C15=0, C15="0,00"),0,C7/C15)</f>
        <v>0</v>
      </c>
      <c r="H15" s="152"/>
      <c r="I15" s="268" t="s">
        <v>86</v>
      </c>
      <c r="J15" s="269"/>
      <c r="L15" s="151" t="str">
        <f>IF(G15&lt;=0.9,"SI","NO")</f>
        <v>SI</v>
      </c>
      <c r="M15" s="150"/>
      <c r="N15" s="284" t="s">
        <v>85</v>
      </c>
      <c r="O15" s="285"/>
    </row>
    <row r="16" spans="1:16" s="86" customFormat="1" ht="23.1" customHeight="1" x14ac:dyDescent="0.2">
      <c r="A16" s="94"/>
      <c r="B16" s="97"/>
      <c r="C16" s="98"/>
      <c r="D16" s="98"/>
      <c r="E16" s="132"/>
      <c r="F16" s="98"/>
      <c r="G16" s="95"/>
      <c r="H16" s="95"/>
      <c r="I16" s="95"/>
      <c r="J16" s="97"/>
      <c r="K16" s="96"/>
      <c r="L16" s="96"/>
      <c r="M16" s="149"/>
    </row>
    <row r="17" spans="1:13" x14ac:dyDescent="0.2">
      <c r="B17" s="103"/>
      <c r="C17" s="103"/>
      <c r="D17" s="103"/>
      <c r="E17" s="103"/>
      <c r="F17" s="103"/>
      <c r="J17" s="103"/>
      <c r="K17" s="103"/>
      <c r="L17" s="103"/>
    </row>
    <row r="18" spans="1:13" x14ac:dyDescent="0.2">
      <c r="A18" s="265" t="s">
        <v>84</v>
      </c>
      <c r="B18" s="265"/>
      <c r="C18" s="265"/>
      <c r="D18" s="265"/>
      <c r="E18" s="265"/>
      <c r="F18" s="265"/>
      <c r="G18" s="265"/>
      <c r="H18" s="265"/>
      <c r="I18" s="265"/>
      <c r="J18" s="265"/>
      <c r="K18" s="265"/>
      <c r="L18" s="265"/>
      <c r="M18" s="265"/>
    </row>
    <row r="19" spans="1:13" x14ac:dyDescent="0.2">
      <c r="A19" s="266" t="s">
        <v>83</v>
      </c>
      <c r="B19" s="266"/>
      <c r="C19" s="266"/>
      <c r="D19" s="266"/>
      <c r="E19" s="266"/>
      <c r="F19" s="266"/>
      <c r="G19" s="266"/>
      <c r="H19" s="266"/>
      <c r="I19" s="266"/>
      <c r="J19" s="266"/>
      <c r="K19" s="266"/>
      <c r="L19" s="266"/>
      <c r="M19" s="266"/>
    </row>
    <row r="20" spans="1:13" x14ac:dyDescent="0.2">
      <c r="A20" s="262" t="s">
        <v>82</v>
      </c>
      <c r="B20" s="262"/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">
      <c r="A21" s="148" t="s">
        <v>81</v>
      </c>
      <c r="B21" s="148"/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48"/>
    </row>
    <row r="22" spans="1:13" x14ac:dyDescent="0.2">
      <c r="A22" s="262" t="s">
        <v>80</v>
      </c>
      <c r="B22" s="262"/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</row>
    <row r="23" spans="1:13" x14ac:dyDescent="0.2">
      <c r="A23" s="262" t="s">
        <v>79</v>
      </c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</row>
    <row r="24" spans="1:13" x14ac:dyDescent="0.2">
      <c r="A24" s="262" t="s">
        <v>78</v>
      </c>
      <c r="B24" s="262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</row>
    <row r="25" spans="1:13" x14ac:dyDescent="0.2">
      <c r="A25" s="262" t="s">
        <v>77</v>
      </c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">
      <c r="A26" s="147" t="s">
        <v>76</v>
      </c>
      <c r="B26" s="144"/>
      <c r="C26" s="146"/>
      <c r="D26" s="146"/>
      <c r="E26" s="146"/>
      <c r="F26" s="146"/>
      <c r="G26" s="144"/>
      <c r="H26" s="144"/>
      <c r="I26" s="144"/>
      <c r="J26" s="144"/>
      <c r="K26" s="145"/>
      <c r="L26" s="145"/>
      <c r="M26" s="144"/>
    </row>
    <row r="27" spans="1:13" x14ac:dyDescent="0.2">
      <c r="A27" s="143" t="s">
        <v>75</v>
      </c>
    </row>
  </sheetData>
  <sheetProtection password="D3C7" sheet="1"/>
  <mergeCells count="29">
    <mergeCell ref="N5:O5"/>
    <mergeCell ref="N13:O13"/>
    <mergeCell ref="N15:O15"/>
    <mergeCell ref="E15:F15"/>
    <mergeCell ref="I15:J15"/>
    <mergeCell ref="I11:J11"/>
    <mergeCell ref="E13:F13"/>
    <mergeCell ref="E7:G7"/>
    <mergeCell ref="N7:P7"/>
    <mergeCell ref="N11:P11"/>
    <mergeCell ref="A1:M1"/>
    <mergeCell ref="A5:B5"/>
    <mergeCell ref="E9:F9"/>
    <mergeCell ref="A10:B10"/>
    <mergeCell ref="A11:B11"/>
    <mergeCell ref="A3:M3"/>
    <mergeCell ref="A9:B9"/>
    <mergeCell ref="E11:F11"/>
    <mergeCell ref="A7:B7"/>
    <mergeCell ref="A25:M25"/>
    <mergeCell ref="A23:M23"/>
    <mergeCell ref="A13:B13"/>
    <mergeCell ref="A18:M18"/>
    <mergeCell ref="A19:M19"/>
    <mergeCell ref="A20:M20"/>
    <mergeCell ref="A22:M22"/>
    <mergeCell ref="A24:M24"/>
    <mergeCell ref="A15:B15"/>
    <mergeCell ref="I13:J13"/>
  </mergeCells>
  <conditionalFormatting sqref="L15 L11 E5">
    <cfRule type="containsText" dxfId="5" priority="5" stopIfTrue="1" operator="containsText" text="SI">
      <formula>NOT(ISERROR(SEARCH("SI",E5)))</formula>
    </cfRule>
    <cfRule type="containsText" dxfId="4" priority="6" stopIfTrue="1" operator="containsText" text="NO">
      <formula>NOT(ISERROR(SEARCH("NO",E5)))</formula>
    </cfRule>
  </conditionalFormatting>
  <conditionalFormatting sqref="L7">
    <cfRule type="containsText" dxfId="3" priority="3" stopIfTrue="1" operator="containsText" text="SI">
      <formula>NOT(ISERROR(SEARCH("SI",L7)))</formula>
    </cfRule>
    <cfRule type="containsText" dxfId="2" priority="4" stopIfTrue="1" operator="containsText" text="NO">
      <formula>NOT(ISERROR(SEARCH("NO",L7)))</formula>
    </cfRule>
  </conditionalFormatting>
  <conditionalFormatting sqref="L13">
    <cfRule type="containsText" dxfId="1" priority="1" stopIfTrue="1" operator="containsText" text="SI">
      <formula>NOT(ISERROR(SEARCH("SI",L13)))</formula>
    </cfRule>
    <cfRule type="containsText" dxfId="0" priority="2" stopIfTrue="1" operator="containsText" text="NO">
      <formula>NOT(ISERROR(SEARCH("NO",L13)))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4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D1EEA-E347-4282-BCD5-E507E7C71030}">
  <dimension ref="A1:AE17"/>
  <sheetViews>
    <sheetView showGridLines="0" zoomScaleNormal="100" workbookViewId="0">
      <selection sqref="A1:AC1"/>
    </sheetView>
  </sheetViews>
  <sheetFormatPr defaultRowHeight="15" x14ac:dyDescent="0.2"/>
  <cols>
    <col min="1" max="1" width="5.7109375" style="103" bestFit="1" customWidth="1"/>
    <col min="2" max="2" width="6.28515625" style="103" bestFit="1" customWidth="1"/>
    <col min="3" max="3" width="10.7109375" style="113" bestFit="1" customWidth="1"/>
    <col min="4" max="4" width="18.140625" style="114" customWidth="1"/>
    <col min="5" max="5" width="10.7109375" style="113" bestFit="1" customWidth="1"/>
    <col min="6" max="6" width="15.7109375" style="114" customWidth="1"/>
    <col min="7" max="8" width="12.140625" style="115" customWidth="1"/>
    <col min="9" max="9" width="8" style="112" customWidth="1"/>
    <col min="10" max="10" width="12.140625" style="115" customWidth="1"/>
    <col min="11" max="12" width="14.85546875" style="103" customWidth="1"/>
    <col min="13" max="13" width="5.7109375" style="103" bestFit="1" customWidth="1"/>
    <col min="14" max="14" width="8.28515625" style="103" bestFit="1" customWidth="1"/>
    <col min="15" max="15" width="10.7109375" style="113" bestFit="1" customWidth="1"/>
    <col min="16" max="16" width="25.5703125" style="114" customWidth="1"/>
    <col min="17" max="17" width="16.7109375" style="113" customWidth="1"/>
    <col min="18" max="18" width="19.28515625" style="113" customWidth="1"/>
    <col min="19" max="19" width="7" style="103" hidden="1" customWidth="1"/>
    <col min="20" max="20" width="22.28515625" style="114" hidden="1" customWidth="1"/>
    <col min="21" max="24" width="0" style="103" hidden="1" customWidth="1"/>
    <col min="25" max="25" width="5.7109375" style="103" hidden="1" customWidth="1"/>
    <col min="26" max="26" width="8.28515625" style="103" hidden="1" customWidth="1"/>
    <col min="27" max="27" width="3.28515625" style="103" hidden="1" customWidth="1"/>
    <col min="28" max="28" width="13.7109375" style="103" customWidth="1"/>
    <col min="29" max="29" width="14" style="113" customWidth="1"/>
    <col min="30" max="30" width="0" style="103" hidden="1" customWidth="1"/>
    <col min="31" max="31" width="9.140625" style="144" customWidth="1"/>
    <col min="32" max="16384" width="9.140625" style="103"/>
  </cols>
  <sheetData>
    <row r="1" spans="1:31" s="86" customFormat="1" ht="23.1" customHeight="1" x14ac:dyDescent="0.2">
      <c r="A1" s="252"/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253"/>
      <c r="T1" s="253"/>
      <c r="U1" s="253"/>
      <c r="V1" s="253"/>
      <c r="W1" s="253"/>
      <c r="X1" s="253"/>
      <c r="Y1" s="253"/>
      <c r="Z1" s="253"/>
      <c r="AA1" s="253"/>
      <c r="AB1" s="253"/>
      <c r="AC1" s="253"/>
      <c r="AE1" s="195"/>
    </row>
    <row r="2" spans="1:31" s="93" customFormat="1" ht="15" customHeight="1" x14ac:dyDescent="0.2">
      <c r="A2" s="87"/>
      <c r="B2" s="88"/>
      <c r="C2" s="21"/>
      <c r="D2" s="89"/>
      <c r="E2" s="21"/>
      <c r="F2" s="89"/>
      <c r="G2" s="90"/>
      <c r="H2" s="90"/>
      <c r="I2" s="131"/>
      <c r="J2" s="90"/>
      <c r="K2" s="88"/>
      <c r="L2" s="88"/>
      <c r="M2" s="88"/>
      <c r="N2" s="88"/>
      <c r="O2" s="21"/>
      <c r="P2" s="89"/>
      <c r="Q2" s="21"/>
      <c r="R2" s="21"/>
      <c r="S2" s="88"/>
      <c r="T2" s="89"/>
      <c r="U2" s="88"/>
      <c r="V2" s="88"/>
      <c r="W2" s="88"/>
      <c r="X2" s="88"/>
      <c r="Y2" s="88"/>
      <c r="Z2" s="88"/>
      <c r="AA2" s="88"/>
      <c r="AB2" s="88"/>
      <c r="AC2" s="202"/>
      <c r="AE2" s="196"/>
    </row>
    <row r="3" spans="1:31" s="86" customFormat="1" ht="23.1" customHeight="1" x14ac:dyDescent="0.2">
      <c r="A3" s="278" t="s">
        <v>72</v>
      </c>
      <c r="B3" s="289"/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90"/>
      <c r="AE3" s="195"/>
    </row>
    <row r="4" spans="1:31" s="86" customFormat="1" ht="23.1" customHeight="1" x14ac:dyDescent="0.2">
      <c r="A4" s="94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0"/>
      <c r="AE4" s="195"/>
    </row>
    <row r="5" spans="1:31" s="86" customFormat="1" ht="23.1" customHeight="1" x14ac:dyDescent="0.2">
      <c r="A5" s="273" t="s">
        <v>73</v>
      </c>
      <c r="B5" s="291"/>
      <c r="C5" s="291"/>
      <c r="D5" s="291"/>
      <c r="E5" s="291"/>
      <c r="F5" s="292"/>
      <c r="G5" s="140">
        <v>0</v>
      </c>
      <c r="H5" s="129"/>
      <c r="I5" s="129"/>
      <c r="J5" s="129"/>
      <c r="K5" s="129"/>
      <c r="L5" s="129"/>
      <c r="M5" s="129"/>
      <c r="N5" s="129"/>
      <c r="O5" s="12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30"/>
      <c r="AE5" s="195"/>
    </row>
    <row r="6" spans="1:31" s="86" customFormat="1" ht="23.1" customHeight="1" x14ac:dyDescent="0.2">
      <c r="A6" s="273" t="s">
        <v>74</v>
      </c>
      <c r="B6" s="291"/>
      <c r="C6" s="291"/>
      <c r="D6" s="291"/>
      <c r="E6" s="291"/>
      <c r="F6" s="291"/>
      <c r="G6" s="141">
        <v>0</v>
      </c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0"/>
      <c r="AE6" s="195"/>
    </row>
    <row r="7" spans="1:31" s="86" customFormat="1" ht="23.1" customHeight="1" x14ac:dyDescent="0.2">
      <c r="A7" s="94"/>
      <c r="B7" s="95"/>
      <c r="C7" s="96"/>
      <c r="D7" s="97"/>
      <c r="E7" s="96"/>
      <c r="F7" s="97"/>
      <c r="G7" s="98"/>
      <c r="H7" s="98"/>
      <c r="I7" s="132"/>
      <c r="J7" s="98"/>
      <c r="K7" s="95"/>
      <c r="L7" s="95"/>
      <c r="M7" s="95"/>
      <c r="N7" s="95"/>
      <c r="O7" s="96"/>
      <c r="P7" s="97"/>
      <c r="Q7" s="96"/>
      <c r="R7" s="96"/>
      <c r="S7" s="95"/>
      <c r="T7" s="97"/>
      <c r="U7" s="95"/>
      <c r="V7" s="95"/>
      <c r="W7" s="95"/>
      <c r="X7" s="95"/>
      <c r="Y7" s="95"/>
      <c r="Z7" s="95"/>
      <c r="AA7" s="95"/>
      <c r="AB7" s="95"/>
      <c r="AC7" s="138"/>
      <c r="AE7" s="195"/>
    </row>
    <row r="8" spans="1:31" s="86" customFormat="1" ht="23.1" customHeight="1" x14ac:dyDescent="0.2">
      <c r="A8" s="234" t="s">
        <v>14</v>
      </c>
      <c r="B8" s="248"/>
      <c r="C8" s="249"/>
      <c r="D8" s="234" t="s">
        <v>15</v>
      </c>
      <c r="E8" s="248"/>
      <c r="F8" s="248"/>
      <c r="G8" s="248"/>
      <c r="H8" s="248"/>
      <c r="I8" s="248"/>
      <c r="J8" s="248"/>
      <c r="K8" s="248"/>
      <c r="L8" s="249"/>
      <c r="M8" s="234" t="s">
        <v>16</v>
      </c>
      <c r="N8" s="248"/>
      <c r="O8" s="249"/>
      <c r="P8" s="234" t="s">
        <v>1</v>
      </c>
      <c r="Q8" s="248"/>
      <c r="R8" s="248"/>
      <c r="S8" s="234" t="s">
        <v>17</v>
      </c>
      <c r="T8" s="249"/>
      <c r="U8" s="234" t="s">
        <v>18</v>
      </c>
      <c r="V8" s="248"/>
      <c r="W8" s="248"/>
      <c r="X8" s="249"/>
      <c r="Y8" s="234" t="s">
        <v>19</v>
      </c>
      <c r="Z8" s="248"/>
      <c r="AA8" s="248"/>
      <c r="AB8" s="99" t="s">
        <v>47</v>
      </c>
      <c r="AC8" s="99" t="s">
        <v>71</v>
      </c>
      <c r="AE8" s="195"/>
    </row>
    <row r="9" spans="1:31" ht="36" customHeight="1" x14ac:dyDescent="0.2">
      <c r="A9" s="100" t="s">
        <v>21</v>
      </c>
      <c r="B9" s="100" t="s">
        <v>22</v>
      </c>
      <c r="C9" s="136" t="s">
        <v>25</v>
      </c>
      <c r="D9" s="100" t="s">
        <v>24</v>
      </c>
      <c r="E9" s="101" t="s">
        <v>25</v>
      </c>
      <c r="F9" s="100" t="s">
        <v>26</v>
      </c>
      <c r="G9" s="133" t="s">
        <v>66</v>
      </c>
      <c r="H9" s="102" t="s">
        <v>67</v>
      </c>
      <c r="I9" s="134" t="s">
        <v>68</v>
      </c>
      <c r="J9" s="133" t="s">
        <v>69</v>
      </c>
      <c r="K9" s="100" t="s">
        <v>28</v>
      </c>
      <c r="L9" s="100" t="s">
        <v>113</v>
      </c>
      <c r="M9" s="100" t="s">
        <v>21</v>
      </c>
      <c r="N9" s="100" t="s">
        <v>24</v>
      </c>
      <c r="O9" s="136" t="s">
        <v>25</v>
      </c>
      <c r="P9" s="100" t="s">
        <v>30</v>
      </c>
      <c r="Q9" s="101" t="s">
        <v>31</v>
      </c>
      <c r="R9" s="101" t="s">
        <v>32</v>
      </c>
      <c r="S9" s="100" t="s">
        <v>33</v>
      </c>
      <c r="T9" s="100" t="s">
        <v>26</v>
      </c>
      <c r="U9" s="100" t="s">
        <v>33</v>
      </c>
      <c r="V9" s="100" t="s">
        <v>34</v>
      </c>
      <c r="W9" s="100" t="s">
        <v>35</v>
      </c>
      <c r="X9" s="100" t="s">
        <v>36</v>
      </c>
      <c r="Y9" s="100" t="s">
        <v>21</v>
      </c>
      <c r="Z9" s="100" t="s">
        <v>24</v>
      </c>
      <c r="AA9" s="100" t="s">
        <v>37</v>
      </c>
      <c r="AB9" s="100" t="s">
        <v>25</v>
      </c>
      <c r="AC9" s="137" t="s">
        <v>70</v>
      </c>
    </row>
    <row r="10" spans="1:31" x14ac:dyDescent="0.2">
      <c r="A10" s="104"/>
      <c r="B10" s="104"/>
      <c r="C10" s="105"/>
      <c r="D10" s="106"/>
      <c r="E10" s="105"/>
      <c r="F10" s="107"/>
      <c r="G10" s="108"/>
      <c r="H10" s="108"/>
      <c r="I10" s="135"/>
      <c r="J10" s="108"/>
      <c r="K10" s="104"/>
      <c r="L10" s="104"/>
      <c r="M10" s="104"/>
      <c r="N10" s="104"/>
      <c r="O10" s="105"/>
      <c r="P10" s="107"/>
      <c r="Q10" s="105"/>
      <c r="R10" s="105"/>
      <c r="S10" s="104"/>
      <c r="T10" s="107"/>
      <c r="U10" s="104"/>
      <c r="V10" s="104"/>
      <c r="W10" s="104"/>
      <c r="X10" s="104"/>
      <c r="Y10" s="109"/>
      <c r="Z10" s="109"/>
      <c r="AA10" s="109"/>
      <c r="AB10" s="110"/>
      <c r="AC10" s="105"/>
    </row>
    <row r="11" spans="1:31" x14ac:dyDescent="0.2">
      <c r="C11" s="103"/>
      <c r="D11" s="103"/>
      <c r="E11" s="103"/>
      <c r="F11" s="103"/>
      <c r="G11" s="103"/>
      <c r="H11" s="103"/>
      <c r="I11" s="103"/>
      <c r="J11" s="103"/>
      <c r="O11" s="103"/>
      <c r="P11" s="103"/>
      <c r="Q11" s="103"/>
      <c r="R11" s="103"/>
      <c r="T11" s="103"/>
      <c r="AC11" s="103"/>
    </row>
    <row r="12" spans="1:31" x14ac:dyDescent="0.2">
      <c r="C12" s="103"/>
      <c r="D12" s="103"/>
      <c r="E12" s="103"/>
      <c r="F12" s="103"/>
      <c r="G12" s="103"/>
      <c r="H12" s="103"/>
      <c r="I12" s="103"/>
      <c r="J12" s="103"/>
      <c r="O12" s="103"/>
      <c r="P12" s="103"/>
      <c r="Q12" s="103"/>
      <c r="R12" s="103"/>
      <c r="T12" s="103"/>
      <c r="AC12" s="103"/>
    </row>
    <row r="13" spans="1:31" x14ac:dyDescent="0.2">
      <c r="C13" s="103"/>
      <c r="D13" s="103"/>
      <c r="E13" s="103"/>
      <c r="F13" s="103"/>
      <c r="G13" s="103"/>
      <c r="H13" s="103"/>
      <c r="I13" s="103"/>
      <c r="J13" s="103"/>
      <c r="O13" s="103"/>
      <c r="P13" s="103"/>
      <c r="Q13" s="103"/>
      <c r="R13" s="103"/>
      <c r="T13" s="103"/>
      <c r="AC13" s="103"/>
    </row>
    <row r="14" spans="1:31" x14ac:dyDescent="0.2">
      <c r="C14" s="103"/>
      <c r="D14" s="103"/>
      <c r="E14" s="103"/>
      <c r="F14" s="103"/>
      <c r="G14" s="103"/>
      <c r="H14" s="103"/>
      <c r="I14" s="103"/>
      <c r="J14" s="103"/>
      <c r="O14" s="103"/>
      <c r="P14" s="103"/>
      <c r="Q14" s="103"/>
      <c r="R14" s="103"/>
      <c r="T14" s="103"/>
      <c r="AC14" s="103"/>
    </row>
    <row r="15" spans="1:31" x14ac:dyDescent="0.2">
      <c r="C15" s="103"/>
      <c r="D15" s="103"/>
      <c r="E15" s="103"/>
      <c r="F15" s="103"/>
      <c r="G15" s="103"/>
      <c r="H15" s="103"/>
      <c r="I15" s="103"/>
      <c r="J15" s="103"/>
      <c r="O15" s="103"/>
      <c r="P15" s="103"/>
      <c r="Q15" s="103"/>
      <c r="R15" s="103"/>
      <c r="T15" s="103"/>
      <c r="AC15" s="103"/>
    </row>
    <row r="16" spans="1:31" x14ac:dyDescent="0.2">
      <c r="C16" s="103"/>
      <c r="D16" s="103"/>
      <c r="E16" s="103"/>
      <c r="F16" s="103"/>
      <c r="G16" s="103"/>
      <c r="H16" s="103"/>
      <c r="I16" s="103"/>
      <c r="J16" s="103"/>
      <c r="O16" s="103"/>
      <c r="P16" s="103"/>
      <c r="Q16" s="103"/>
      <c r="R16" s="103"/>
      <c r="T16" s="103"/>
      <c r="AC16" s="103"/>
    </row>
    <row r="17" spans="3:29" x14ac:dyDescent="0.2">
      <c r="C17" s="103"/>
      <c r="D17" s="103"/>
      <c r="E17" s="103"/>
      <c r="F17" s="103"/>
      <c r="G17" s="103"/>
      <c r="H17" s="103"/>
      <c r="I17" s="103"/>
      <c r="J17" s="103"/>
      <c r="O17" s="103"/>
      <c r="P17" s="103"/>
      <c r="Q17" s="103"/>
      <c r="R17" s="103"/>
      <c r="T17" s="103"/>
      <c r="AC17" s="103"/>
    </row>
  </sheetData>
  <mergeCells count="11">
    <mergeCell ref="A6:F6"/>
    <mergeCell ref="A1:AC1"/>
    <mergeCell ref="A3:AC3"/>
    <mergeCell ref="A8:C8"/>
    <mergeCell ref="D8:L8"/>
    <mergeCell ref="M8:O8"/>
    <mergeCell ref="P8:R8"/>
    <mergeCell ref="S8:T8"/>
    <mergeCell ref="U8:X8"/>
    <mergeCell ref="Y8:AA8"/>
    <mergeCell ref="A5:F5"/>
  </mergeCells>
  <pageMargins left="0.23622047244094491" right="0.23622047244094491" top="0.74803149606299213" bottom="0.74803149606299213" header="0.31496062992125984" footer="0.31496062992125984"/>
  <pageSetup paperSize="9" scale="4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747DF-FA06-4765-9745-905B16D6147C}">
  <dimension ref="A1:R20"/>
  <sheetViews>
    <sheetView showGridLines="0" topLeftCell="C1" zoomScaleNormal="100" workbookViewId="0">
      <selection sqref="A1:Q1"/>
    </sheetView>
  </sheetViews>
  <sheetFormatPr defaultRowHeight="15" x14ac:dyDescent="0.2"/>
  <cols>
    <col min="1" max="1" width="0" style="103" hidden="1" customWidth="1"/>
    <col min="2" max="2" width="10.28515625" style="103" hidden="1" customWidth="1"/>
    <col min="3" max="3" width="15.7109375" style="114" customWidth="1"/>
    <col min="4" max="4" width="10.7109375" style="113" bestFit="1" customWidth="1"/>
    <col min="5" max="5" width="10.7109375" style="113" customWidth="1"/>
    <col min="6" max="6" width="43.7109375" style="114" customWidth="1"/>
    <col min="7" max="7" width="15.5703125" style="114" hidden="1" customWidth="1"/>
    <col min="8" max="9" width="12.140625" style="115" customWidth="1"/>
    <col min="10" max="10" width="22.85546875" style="114" customWidth="1"/>
    <col min="11" max="11" width="13.7109375" style="114" customWidth="1"/>
    <col min="12" max="12" width="21.7109375" style="103" customWidth="1"/>
    <col min="13" max="16" width="12.140625" style="103" customWidth="1"/>
    <col min="17" max="17" width="9.140625" style="103" customWidth="1"/>
    <col min="18" max="18" width="9.140625" style="144" customWidth="1"/>
    <col min="19" max="16384" width="9.140625" style="103"/>
  </cols>
  <sheetData>
    <row r="1" spans="1:18" s="86" customFormat="1" ht="23.1" customHeight="1" x14ac:dyDescent="0.2">
      <c r="A1" s="309"/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6"/>
      <c r="R1" s="195"/>
    </row>
    <row r="2" spans="1:18" s="93" customFormat="1" ht="15" customHeight="1" x14ac:dyDescent="0.2">
      <c r="Q2" s="201"/>
      <c r="R2" s="196"/>
    </row>
    <row r="3" spans="1:18" s="86" customFormat="1" ht="23.1" customHeight="1" x14ac:dyDescent="0.2">
      <c r="A3" s="278" t="s">
        <v>111</v>
      </c>
      <c r="B3" s="297"/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  <c r="P3" s="297"/>
      <c r="Q3" s="256"/>
      <c r="R3" s="195"/>
    </row>
    <row r="4" spans="1:18" s="86" customFormat="1" x14ac:dyDescent="0.2">
      <c r="A4" s="298"/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54"/>
      <c r="R4" s="195"/>
    </row>
    <row r="5" spans="1:18" s="86" customFormat="1" ht="23.1" customHeight="1" x14ac:dyDescent="0.2">
      <c r="A5" s="305" t="s">
        <v>110</v>
      </c>
      <c r="B5" s="305"/>
      <c r="C5" s="305"/>
      <c r="D5" s="305"/>
      <c r="E5" s="305"/>
      <c r="F5" s="305"/>
      <c r="G5" s="305"/>
      <c r="H5" s="305"/>
      <c r="I5" s="306"/>
      <c r="J5" s="234" t="s">
        <v>109</v>
      </c>
      <c r="K5" s="255"/>
      <c r="L5" s="255"/>
      <c r="M5" s="255"/>
      <c r="N5" s="255"/>
      <c r="O5" s="255"/>
      <c r="P5" s="255"/>
      <c r="Q5" s="256"/>
      <c r="R5" s="195"/>
    </row>
    <row r="6" spans="1:18" s="86" customFormat="1" ht="23.1" customHeight="1" x14ac:dyDescent="0.2">
      <c r="C6" s="314" t="s">
        <v>97</v>
      </c>
      <c r="D6" s="315"/>
      <c r="E6" s="315"/>
      <c r="F6" s="315"/>
      <c r="G6" s="316"/>
      <c r="H6" s="188">
        <v>0</v>
      </c>
      <c r="I6" s="192"/>
      <c r="J6" s="312" t="s">
        <v>97</v>
      </c>
      <c r="K6" s="312"/>
      <c r="L6" s="312"/>
      <c r="M6" s="312"/>
      <c r="N6" s="313"/>
      <c r="O6" s="193">
        <v>0</v>
      </c>
      <c r="P6" s="299"/>
      <c r="Q6" s="300"/>
      <c r="R6" s="195"/>
    </row>
    <row r="7" spans="1:18" s="86" customFormat="1" ht="23.1" customHeight="1" x14ac:dyDescent="0.2">
      <c r="C7" s="314" t="s">
        <v>115</v>
      </c>
      <c r="D7" s="315"/>
      <c r="E7" s="315"/>
      <c r="F7" s="315"/>
      <c r="G7" s="189"/>
      <c r="H7" s="188">
        <v>0</v>
      </c>
      <c r="I7" s="190"/>
      <c r="J7" s="310" t="s">
        <v>115</v>
      </c>
      <c r="K7" s="310"/>
      <c r="L7" s="310"/>
      <c r="M7" s="310"/>
      <c r="N7" s="311"/>
      <c r="O7" s="191">
        <v>0</v>
      </c>
      <c r="P7" s="301"/>
      <c r="Q7" s="302"/>
      <c r="R7" s="195"/>
    </row>
    <row r="8" spans="1:18" s="86" customFormat="1" ht="23.1" customHeight="1" x14ac:dyDescent="0.2">
      <c r="C8" s="314" t="s">
        <v>116</v>
      </c>
      <c r="D8" s="315"/>
      <c r="E8" s="315"/>
      <c r="F8" s="315"/>
      <c r="G8" s="189"/>
      <c r="H8" s="188">
        <f>H6-H7</f>
        <v>0</v>
      </c>
      <c r="I8" s="186"/>
      <c r="J8" s="307" t="s">
        <v>117</v>
      </c>
      <c r="K8" s="307"/>
      <c r="L8" s="307"/>
      <c r="M8" s="307"/>
      <c r="N8" s="308"/>
      <c r="O8" s="187">
        <v>0</v>
      </c>
      <c r="P8" s="303"/>
      <c r="Q8" s="304"/>
      <c r="R8" s="195"/>
    </row>
    <row r="9" spans="1:18" s="86" customFormat="1" x14ac:dyDescent="0.2">
      <c r="C9" s="185"/>
      <c r="D9" s="185"/>
      <c r="E9" s="185"/>
      <c r="F9" s="185"/>
      <c r="G9" s="184"/>
      <c r="H9" s="183"/>
      <c r="I9" s="157"/>
      <c r="J9" s="160"/>
      <c r="K9" s="160"/>
      <c r="L9" s="160"/>
      <c r="M9" s="160"/>
      <c r="N9" s="160"/>
      <c r="O9" s="182"/>
      <c r="P9" s="293"/>
      <c r="Q9" s="256"/>
      <c r="R9" s="195"/>
    </row>
    <row r="10" spans="1:18" s="86" customFormat="1" ht="16.5" customHeight="1" x14ac:dyDescent="0.2">
      <c r="A10" s="294" t="s">
        <v>108</v>
      </c>
      <c r="B10" s="295"/>
      <c r="C10" s="295"/>
      <c r="D10" s="295"/>
      <c r="E10" s="295"/>
      <c r="F10" s="295"/>
      <c r="G10" s="295"/>
      <c r="H10" s="295"/>
      <c r="I10" s="295"/>
      <c r="J10" s="295"/>
      <c r="K10" s="295"/>
      <c r="L10" s="295"/>
      <c r="M10" s="295"/>
      <c r="N10" s="295"/>
      <c r="O10" s="295"/>
      <c r="P10" s="295"/>
      <c r="Q10" s="296"/>
      <c r="R10" s="195"/>
    </row>
    <row r="11" spans="1:18" s="86" customFormat="1" ht="23.1" customHeight="1" x14ac:dyDescent="0.2">
      <c r="A11" s="234" t="s">
        <v>14</v>
      </c>
      <c r="B11" s="249"/>
      <c r="C11" s="234" t="s">
        <v>15</v>
      </c>
      <c r="D11" s="248"/>
      <c r="E11" s="248"/>
      <c r="F11" s="248"/>
      <c r="G11" s="248"/>
      <c r="H11" s="248"/>
      <c r="I11" s="249"/>
      <c r="J11" s="234" t="s">
        <v>1</v>
      </c>
      <c r="K11" s="249"/>
      <c r="L11" s="142"/>
      <c r="M11" s="234" t="s">
        <v>64</v>
      </c>
      <c r="N11" s="248"/>
      <c r="O11" s="248"/>
      <c r="P11" s="248"/>
      <c r="Q11" s="256"/>
      <c r="R11" s="195"/>
    </row>
    <row r="12" spans="1:18" ht="36" customHeight="1" x14ac:dyDescent="0.2">
      <c r="A12" s="100" t="s">
        <v>21</v>
      </c>
      <c r="B12" s="181" t="s">
        <v>107</v>
      </c>
      <c r="C12" s="100" t="s">
        <v>24</v>
      </c>
      <c r="D12" s="101" t="s">
        <v>25</v>
      </c>
      <c r="E12" s="180" t="s">
        <v>106</v>
      </c>
      <c r="F12" s="100" t="s">
        <v>26</v>
      </c>
      <c r="G12" s="100" t="s">
        <v>28</v>
      </c>
      <c r="H12" s="133" t="s">
        <v>66</v>
      </c>
      <c r="I12" s="102" t="s">
        <v>67</v>
      </c>
      <c r="J12" s="100" t="s">
        <v>30</v>
      </c>
      <c r="K12" s="100" t="s">
        <v>31</v>
      </c>
      <c r="L12" s="197" t="s">
        <v>105</v>
      </c>
      <c r="M12" s="123" t="s">
        <v>66</v>
      </c>
      <c r="N12" s="123" t="s">
        <v>104</v>
      </c>
      <c r="O12" s="198" t="s">
        <v>114</v>
      </c>
      <c r="P12" s="123" t="s">
        <v>65</v>
      </c>
      <c r="Q12" s="194" t="s">
        <v>68</v>
      </c>
    </row>
    <row r="13" spans="1:18" x14ac:dyDescent="0.2">
      <c r="C13" s="106"/>
      <c r="D13" s="105"/>
      <c r="E13" s="105"/>
      <c r="F13" s="107"/>
      <c r="G13" s="107"/>
      <c r="H13" s="108"/>
      <c r="I13" s="108"/>
      <c r="J13" s="107"/>
      <c r="K13" s="107"/>
      <c r="L13" s="105"/>
      <c r="M13" s="108"/>
      <c r="N13" s="108"/>
      <c r="O13" s="108"/>
    </row>
    <row r="14" spans="1:18" x14ac:dyDescent="0.2">
      <c r="C14" s="103"/>
      <c r="D14" s="103"/>
      <c r="E14" s="103"/>
      <c r="F14" s="103"/>
      <c r="G14" s="103"/>
      <c r="H14" s="103"/>
      <c r="I14" s="103"/>
      <c r="J14" s="103"/>
      <c r="K14" s="179"/>
    </row>
    <row r="15" spans="1:18" x14ac:dyDescent="0.2">
      <c r="C15" s="103"/>
      <c r="D15" s="103"/>
      <c r="E15" s="103"/>
      <c r="F15" s="103"/>
      <c r="G15" s="103"/>
      <c r="H15" s="103"/>
      <c r="I15" s="103"/>
      <c r="J15" s="103"/>
      <c r="K15" s="103"/>
    </row>
    <row r="16" spans="1:18" x14ac:dyDescent="0.2">
      <c r="C16" s="103"/>
      <c r="D16" s="103"/>
      <c r="E16" s="103"/>
      <c r="F16" s="103"/>
      <c r="G16" s="103"/>
      <c r="H16" s="103"/>
      <c r="I16" s="103"/>
      <c r="J16" s="103"/>
      <c r="K16" s="103"/>
    </row>
    <row r="17" spans="3:11" x14ac:dyDescent="0.2">
      <c r="C17" s="103"/>
      <c r="D17" s="103"/>
      <c r="E17" s="103"/>
      <c r="F17" s="103"/>
      <c r="G17" s="103"/>
      <c r="H17" s="103"/>
      <c r="I17" s="103"/>
      <c r="J17" s="103"/>
      <c r="K17" s="103"/>
    </row>
    <row r="18" spans="3:11" x14ac:dyDescent="0.2">
      <c r="C18" s="103"/>
      <c r="D18" s="103"/>
      <c r="E18" s="103"/>
      <c r="F18" s="103"/>
      <c r="G18" s="103"/>
      <c r="H18" s="103"/>
      <c r="I18" s="103"/>
      <c r="J18" s="103"/>
      <c r="K18" s="103"/>
    </row>
    <row r="19" spans="3:11" x14ac:dyDescent="0.2">
      <c r="C19" s="103"/>
      <c r="D19" s="103"/>
      <c r="E19" s="103"/>
      <c r="F19" s="103"/>
      <c r="G19" s="103"/>
      <c r="H19" s="103"/>
      <c r="I19" s="103"/>
      <c r="J19" s="103"/>
      <c r="K19" s="103"/>
    </row>
    <row r="20" spans="3:11" x14ac:dyDescent="0.2">
      <c r="C20" s="103"/>
      <c r="D20" s="103"/>
      <c r="E20" s="103"/>
      <c r="F20" s="103"/>
      <c r="G20" s="103"/>
      <c r="H20" s="103"/>
      <c r="I20" s="103"/>
      <c r="J20" s="103"/>
      <c r="K20" s="103"/>
    </row>
  </sheetData>
  <mergeCells count="20">
    <mergeCell ref="A11:B11"/>
    <mergeCell ref="J11:K11"/>
    <mergeCell ref="A5:I5"/>
    <mergeCell ref="J8:N8"/>
    <mergeCell ref="A1:Q1"/>
    <mergeCell ref="J7:N7"/>
    <mergeCell ref="J6:N6"/>
    <mergeCell ref="C6:G6"/>
    <mergeCell ref="C7:F7"/>
    <mergeCell ref="C8:F8"/>
    <mergeCell ref="P9:Q9"/>
    <mergeCell ref="A10:Q10"/>
    <mergeCell ref="M11:Q11"/>
    <mergeCell ref="J5:Q5"/>
    <mergeCell ref="A3:Q3"/>
    <mergeCell ref="A4:Q4"/>
    <mergeCell ref="P6:Q6"/>
    <mergeCell ref="P7:Q7"/>
    <mergeCell ref="P8:Q8"/>
    <mergeCell ref="C11:I11"/>
  </mergeCells>
  <dataValidations count="1">
    <dataValidation type="list" allowBlank="1" showInputMessage="1" showErrorMessage="1" sqref="P13" xr:uid="{7E4EA48E-466E-40DC-A22A-BC2F063101E3}">
      <formula1>"SI,NO"</formula1>
    </dataValidation>
  </dataValidations>
  <pageMargins left="0.23622047244094491" right="0.23622047244094491" top="0.74803149606299213" bottom="0.74803149606299213" header="0.31496062992125984" footer="0.31496062992125984"/>
  <pageSetup paperSize="9" scale="4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4</vt:i4>
      </vt:variant>
    </vt:vector>
  </HeadingPairs>
  <TitlesOfParts>
    <vt:vector size="12" baseType="lpstr">
      <vt:lpstr>SiopeAllegatoB</vt:lpstr>
      <vt:lpstr>Fatture</vt:lpstr>
      <vt:lpstr>Mandati</vt:lpstr>
      <vt:lpstr>FattureTempi</vt:lpstr>
      <vt:lpstr>MandatiTempi</vt:lpstr>
      <vt:lpstr>IndicatoreRiduzioneDebitoCR</vt:lpstr>
      <vt:lpstr>Debiti</vt:lpstr>
      <vt:lpstr>ElencoFatture</vt:lpstr>
      <vt:lpstr>Debiti!Area_stampa</vt:lpstr>
      <vt:lpstr>ElencoFatture!Area_stampa</vt:lpstr>
      <vt:lpstr>FattureTempi!Area_stampa</vt:lpstr>
      <vt:lpstr>IndicatoreRiduzioneDebitoCR!Area_stampa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comune villanova mondovi</cp:lastModifiedBy>
  <cp:lastPrinted>2015-01-23T09:39:52Z</cp:lastPrinted>
  <dcterms:created xsi:type="dcterms:W3CDTF">1996-11-05T10:16:36Z</dcterms:created>
  <dcterms:modified xsi:type="dcterms:W3CDTF">2026-06-03T07:09:11Z</dcterms:modified>
</cp:coreProperties>
</file>